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activeTab="0"/>
  </bookViews>
  <sheets>
    <sheet name="Итоговая таблица-2014" sheetId="1" r:id="rId1"/>
  </sheets>
  <definedNames>
    <definedName name="_xlnm.Print_Area" localSheetId="0">'Итоговая таблица-2014'!$A$2:$BG$19</definedName>
  </definedNames>
  <calcPr fullCalcOnLoad="1"/>
</workbook>
</file>

<file path=xl/sharedStrings.xml><?xml version="1.0" encoding="utf-8"?>
<sst xmlns="http://schemas.openxmlformats.org/spreadsheetml/2006/main" count="74" uniqueCount="58">
  <si>
    <t>1. Качество образования</t>
  </si>
  <si>
    <t>учет показателя</t>
  </si>
  <si>
    <t>наименование ОО</t>
  </si>
  <si>
    <t>общая численность детей в возрасте 5-18 лет в образовательной организации на 1 июня текущего учебного года</t>
  </si>
  <si>
    <t xml:space="preserve">Фактический суммарный итог </t>
  </si>
  <si>
    <t xml:space="preserve">итоговый рейтинг </t>
  </si>
  <si>
    <t>численность детей в возрасте от 1 до 3 лет, получающих до-школьную образовательную услугу</t>
  </si>
  <si>
    <t>общая численность детей в возрасте от 1 до 3 лет в микрорайоне, нуждающихся в услугах дошкольного образования</t>
  </si>
  <si>
    <t>Доля детей  от 1 года до 3 лет, получающих  дошкольное образование, в том числе обра-зовательные услуги без услуг по присмотру и уходу от общей численности детей данного возраста, нуждающихся в таких услугах (процентов)</t>
  </si>
  <si>
    <t>численность детей в возрасте от 3 до 7 лет, получающих дошкольную образовательную услугу</t>
  </si>
  <si>
    <t>общая численность детей в возрасте от 3 до 7 лет, нуждающихся в услугах дошкольного образования</t>
  </si>
  <si>
    <t>Доля детей в возрасте от 3 до 7 лет, полу-чающих дошкольное образование, в том числе образовательные услуги без услуг по присмотру и уходу от общей численности детей данного возраста, нуждающихся в таких услугах (процентов)</t>
  </si>
  <si>
    <t>численность детей в возрасте от 5 до 7 лет, осваивающих программы дошкольного образования, отвечающие современ-ным требованиям</t>
  </si>
  <si>
    <t>общая численность детей в возрасте от 5 до 7 лет (за исклю-чением детей, воспользовавшихся правом поступления в первый класс до достижения возраста 7 лет).</t>
  </si>
  <si>
    <t>Доля детей старшего дошкольного возраста (от 5 до 7 лет), осваивающих программы дошкольного образования, отвечающие со-временным требованиям, от общей числен-ности детей данного возраста (процентов)</t>
  </si>
  <si>
    <t xml:space="preserve">численность детей дошкольного возраста, получающих услуги по дополнительному образованию в организациях всех форм собственности и уровней образования </t>
  </si>
  <si>
    <t>общая численность детей , получающих дошкольное образо-вание  в образовательной организации</t>
  </si>
  <si>
    <t>Доля детей  дошкольного возраста,  осваи-вающих программы дошкольного образо-вания,  получающих услуги  по дополни-тельному образованию в организациях всех форм собственности и уровней образования</t>
  </si>
  <si>
    <t>количество детей в возрасте 5-18 лет в образовательной ор-ганизации, охваченных современными программами каникуляр-ного образовательного отдыха, на 1 июня текущего учебного года</t>
  </si>
  <si>
    <t>Доля детей в возрасте 5-18 лет, охваченных современными программами каникулярно-го образовательного отдыха, в общей чис-ленности детей в возрасте 5-18 лет (про-центов)</t>
  </si>
  <si>
    <t>пропущено по болезни дней всего</t>
  </si>
  <si>
    <t>среднегодовая численность детей ( по отчету  85-К)</t>
  </si>
  <si>
    <t>Число дней, пропущенных одним ребен-ком по болезни в образовательной орга-низации</t>
  </si>
  <si>
    <t>посещено дней одним ребенком</t>
  </si>
  <si>
    <t>число дней работы образовательной  организации</t>
  </si>
  <si>
    <t xml:space="preserve">Коэффициент посещаемости </t>
  </si>
  <si>
    <t xml:space="preserve">Обеспеченность образовательной органи-зации   кадрами (педагогами - специали-стами) </t>
  </si>
  <si>
    <t>численность педагогических работников,  имеющих высшее  образование педагогической направленности</t>
  </si>
  <si>
    <t>общая численность педагогических работников  в образова-тельной организации</t>
  </si>
  <si>
    <t xml:space="preserve">Доля педагогических работников,  имею-щих высшее  образование педагогической направленности </t>
  </si>
  <si>
    <t>численность, педагогических работников,  имеющих среднее профессиональное   образование педагогической направлен-ности (за исключением  педагогов, окончивших педагогические классы)</t>
  </si>
  <si>
    <t xml:space="preserve">Доля педагогических работников,  имею-щих среднее профессиональное   образова-ние педагогической направленности (за исключением  педагогов, окончивших педагогические классы) </t>
  </si>
  <si>
    <t xml:space="preserve">численность педагогических работни ков, которым по ре-зультатам  аттестации присвоена высшая  квалификационная категория, </t>
  </si>
  <si>
    <t>численность педагогических работников, повысивших свою квалификацию  по программам введения ФГОС дошкольного образования</t>
  </si>
  <si>
    <t>Доля педагогических работников, повы-сивших свою квалификацию  по програм-мам введения ФГОС дошкольного образо-вания</t>
  </si>
  <si>
    <t>численность педагогических работников, представляющих свой  позитивный  опыт работы в рамках  муниципальных и ре-гиональных  методических мероприятий</t>
  </si>
  <si>
    <t>Доля  педагогов, представляющих свой  позитивный  опыт работы в рамках  муни-ципальных и региональных  методических мероприятий</t>
  </si>
  <si>
    <t>численность педагогических и руководящих работников, участвующих  в конкурсах педагогического и управленческого  мастерства разных уровней, в том числе  дистанционных</t>
  </si>
  <si>
    <t>Доля  педагогических и руководящих ра-ботников, участвующих  в конкурсах педа-гогического и управленческого  мастерства разных уровней, в том числе  дистанцион-ных.</t>
  </si>
  <si>
    <t>численность педагогических работников, педагогический стаж работы которых  составляет до 5 лет</t>
  </si>
  <si>
    <t>Доля педагогических работников, педаго-гический стаж работы которых  составляет до 5 лет</t>
  </si>
  <si>
    <t>численность педагогических работников образовательной организации, реализующих программу дошкольного образова-ния, имеющих педагогическое образование</t>
  </si>
  <si>
    <t>Удельный вес численности педагогических работников образовательной организации, реализующих программу дошкольного об-разования, имеющих педагогическое обра-зование в общей численности педагогиче-ских работников образовательной органи-зации, реализующих программу дошколь-ного образования (процентов)</t>
  </si>
  <si>
    <t>МАОУООШ д. Взвад</t>
  </si>
  <si>
    <t>МАОУ ООШ ст. Тулебля</t>
  </si>
  <si>
    <t>МАОУООШ д. Борисово</t>
  </si>
  <si>
    <t>МАОУ "Начальная школа - д/сад" д. Буреги</t>
  </si>
  <si>
    <t>МАОУСОШ д. Б.Боры (д.г. д.Астрилово)</t>
  </si>
  <si>
    <t>МАОУСОШ  д.Б. Боры</t>
  </si>
  <si>
    <t>МАОУСОШ д.Б.Боры (д.г. Святогорша)</t>
  </si>
  <si>
    <t>МАОУ д.Б.Вороново</t>
  </si>
  <si>
    <t>МАОУСОШ с. Залучье</t>
  </si>
  <si>
    <t>МАОУ СОШ д. Нагово</t>
  </si>
  <si>
    <t>филиал МАОУ СОШ №2 д. Утушкино</t>
  </si>
  <si>
    <t>МАОУ СОШ д. Новосельский</t>
  </si>
  <si>
    <t>МАОУСОШ д.Сусолово</t>
  </si>
  <si>
    <t>средний балл</t>
  </si>
  <si>
    <t>МАОУСОШд. Нагово (д.г. д. Луньшино)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</si>
</sst>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164" fontId="8" fillId="34" borderId="10" xfId="0" applyNumberFormat="1" applyFont="1" applyFill="1" applyBorder="1" applyAlignment="1">
      <alignment/>
    </xf>
    <xf numFmtId="164" fontId="9" fillId="35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64" fontId="2" fillId="0" borderId="10" xfId="0" applyNumberFormat="1" applyFont="1" applyBorder="1" applyAlignment="1">
      <alignment wrapText="1"/>
    </xf>
    <xf numFmtId="164" fontId="3" fillId="0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8" fillId="36" borderId="10" xfId="0" applyNumberFormat="1" applyFont="1" applyFill="1" applyBorder="1" applyAlignment="1">
      <alignment horizontal="center"/>
    </xf>
    <xf numFmtId="164" fontId="8" fillId="36" borderId="11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/>
    </xf>
    <xf numFmtId="164" fontId="3" fillId="37" borderId="12" xfId="0" applyNumberFormat="1" applyFont="1" applyFill="1" applyBorder="1" applyAlignment="1">
      <alignment/>
    </xf>
    <xf numFmtId="164" fontId="4" fillId="37" borderId="12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/>
    </xf>
    <xf numFmtId="164" fontId="5" fillId="35" borderId="10" xfId="0" applyNumberFormat="1" applyFont="1" applyFill="1" applyBorder="1" applyAlignment="1">
      <alignment/>
    </xf>
    <xf numFmtId="164" fontId="42" fillId="8" borderId="11" xfId="0" applyNumberFormat="1" applyFont="1" applyFill="1" applyBorder="1" applyAlignment="1">
      <alignment horizontal="center"/>
    </xf>
    <xf numFmtId="164" fontId="42" fillId="34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4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/>
    </xf>
    <xf numFmtId="164" fontId="3" fillId="35" borderId="12" xfId="0" applyNumberFormat="1" applyFont="1" applyFill="1" applyBorder="1" applyAlignment="1">
      <alignment/>
    </xf>
    <xf numFmtId="164" fontId="42" fillId="8" borderId="12" xfId="0" applyNumberFormat="1" applyFont="1" applyFill="1" applyBorder="1" applyAlignment="1">
      <alignment horizontal="center"/>
    </xf>
    <xf numFmtId="164" fontId="9" fillId="35" borderId="12" xfId="0" applyNumberFormat="1" applyFont="1" applyFill="1" applyBorder="1" applyAlignment="1">
      <alignment/>
    </xf>
    <xf numFmtId="164" fontId="42" fillId="34" borderId="12" xfId="0" applyNumberFormat="1" applyFont="1" applyFill="1" applyBorder="1" applyAlignment="1">
      <alignment/>
    </xf>
    <xf numFmtId="164" fontId="5" fillId="35" borderId="12" xfId="0" applyNumberFormat="1" applyFont="1" applyFill="1" applyBorder="1" applyAlignment="1">
      <alignment/>
    </xf>
    <xf numFmtId="0" fontId="2" fillId="0" borderId="1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13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 textRotation="90" wrapText="1"/>
    </xf>
    <xf numFmtId="0" fontId="3" fillId="35" borderId="18" xfId="0" applyFont="1" applyFill="1" applyBorder="1" applyAlignment="1">
      <alignment horizontal="center" textRotation="90" wrapText="1"/>
    </xf>
    <xf numFmtId="0" fontId="3" fillId="34" borderId="19" xfId="0" applyFont="1" applyFill="1" applyBorder="1" applyAlignment="1">
      <alignment horizontal="center" textRotation="90" wrapText="1"/>
    </xf>
    <xf numFmtId="0" fontId="3" fillId="34" borderId="20" xfId="0" applyFont="1" applyFill="1" applyBorder="1" applyAlignment="1">
      <alignment horizontal="center" textRotation="90" wrapText="1"/>
    </xf>
    <xf numFmtId="0" fontId="2" fillId="0" borderId="21" xfId="0" applyFont="1" applyFill="1" applyBorder="1" applyAlignment="1">
      <alignment horizontal="center" textRotation="90" wrapText="1"/>
    </xf>
    <xf numFmtId="0" fontId="2" fillId="0" borderId="22" xfId="0" applyFont="1" applyFill="1" applyBorder="1" applyAlignment="1">
      <alignment horizontal="center" textRotation="90" wrapText="1"/>
    </xf>
    <xf numFmtId="0" fontId="3" fillId="38" borderId="12" xfId="0" applyFont="1" applyFill="1" applyBorder="1" applyAlignment="1">
      <alignment horizontal="center" textRotation="90" wrapText="1"/>
    </xf>
    <xf numFmtId="0" fontId="3" fillId="38" borderId="18" xfId="0" applyFont="1" applyFill="1" applyBorder="1" applyAlignment="1">
      <alignment horizontal="center" textRotation="90" wrapText="1"/>
    </xf>
    <xf numFmtId="0" fontId="3" fillId="35" borderId="21" xfId="0" applyFont="1" applyFill="1" applyBorder="1" applyAlignment="1">
      <alignment horizontal="center" textRotation="90" wrapText="1"/>
    </xf>
    <xf numFmtId="0" fontId="3" fillId="35" borderId="22" xfId="0" applyFont="1" applyFill="1" applyBorder="1" applyAlignment="1">
      <alignment horizontal="center" textRotation="90" wrapText="1"/>
    </xf>
    <xf numFmtId="0" fontId="3" fillId="38" borderId="21" xfId="0" applyFont="1" applyFill="1" applyBorder="1" applyAlignment="1">
      <alignment horizontal="center" textRotation="90" wrapText="1"/>
    </xf>
    <xf numFmtId="0" fontId="3" fillId="38" borderId="22" xfId="0" applyFont="1" applyFill="1" applyBorder="1" applyAlignment="1">
      <alignment horizontal="center" textRotation="90" wrapText="1"/>
    </xf>
    <xf numFmtId="0" fontId="3" fillId="37" borderId="13" xfId="0" applyFont="1" applyFill="1" applyBorder="1" applyAlignment="1">
      <alignment horizontal="center" textRotation="90" wrapText="1"/>
    </xf>
    <xf numFmtId="0" fontId="3" fillId="37" borderId="23" xfId="0" applyFont="1" applyFill="1" applyBorder="1" applyAlignment="1">
      <alignment horizontal="center" textRotation="90" wrapText="1"/>
    </xf>
    <xf numFmtId="0" fontId="3" fillId="37" borderId="24" xfId="0" applyFont="1" applyFill="1" applyBorder="1" applyAlignment="1">
      <alignment horizontal="center" textRotation="90" wrapText="1"/>
    </xf>
    <xf numFmtId="0" fontId="3" fillId="0" borderId="25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3" fillId="38" borderId="27" xfId="0" applyFont="1" applyFill="1" applyBorder="1" applyAlignment="1">
      <alignment horizontal="center" textRotation="90" wrapText="1"/>
    </xf>
    <xf numFmtId="0" fontId="3" fillId="38" borderId="28" xfId="0" applyFont="1" applyFill="1" applyBorder="1" applyAlignment="1">
      <alignment horizontal="center" textRotation="90" wrapText="1"/>
    </xf>
    <xf numFmtId="0" fontId="6" fillId="35" borderId="29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textRotation="90" wrapText="1"/>
    </xf>
    <xf numFmtId="0" fontId="3" fillId="34" borderId="22" xfId="0" applyFont="1" applyFill="1" applyBorder="1" applyAlignment="1">
      <alignment horizontal="center" textRotation="90" wrapText="1"/>
    </xf>
    <xf numFmtId="0" fontId="3" fillId="37" borderId="21" xfId="0" applyFont="1" applyFill="1" applyBorder="1" applyAlignment="1">
      <alignment horizontal="center" textRotation="90" wrapText="1"/>
    </xf>
    <xf numFmtId="0" fontId="3" fillId="37" borderId="31" xfId="0" applyFont="1" applyFill="1" applyBorder="1" applyAlignment="1">
      <alignment horizontal="center" textRotation="90" wrapText="1"/>
    </xf>
    <xf numFmtId="0" fontId="3" fillId="37" borderId="10" xfId="0" applyFont="1" applyFill="1" applyBorder="1" applyAlignment="1">
      <alignment horizontal="center" textRotation="90" wrapText="1"/>
    </xf>
    <xf numFmtId="0" fontId="3" fillId="0" borderId="32" xfId="0" applyFont="1" applyBorder="1" applyAlignment="1">
      <alignment horizontal="center"/>
    </xf>
    <xf numFmtId="0" fontId="3" fillId="35" borderId="21" xfId="0" applyFont="1" applyFill="1" applyBorder="1" applyAlignment="1">
      <alignment horizontal="justify" textRotation="90" wrapText="1"/>
    </xf>
    <xf numFmtId="0" fontId="3" fillId="35" borderId="22" xfId="0" applyFont="1" applyFill="1" applyBorder="1" applyAlignment="1">
      <alignment horizontal="justify" textRotation="90" wrapText="1"/>
    </xf>
    <xf numFmtId="0" fontId="2" fillId="35" borderId="33" xfId="0" applyFont="1" applyFill="1" applyBorder="1" applyAlignment="1">
      <alignment horizontal="center" textRotation="90" wrapText="1"/>
    </xf>
    <xf numFmtId="0" fontId="2" fillId="35" borderId="34" xfId="0" applyFont="1" applyFill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8"/>
  <sheetViews>
    <sheetView tabSelected="1" view="pageBreakPreview" zoomScale="90" zoomScaleSheetLayoutView="90" zoomScalePageLayoutView="0" workbookViewId="0" topLeftCell="A6">
      <pane xSplit="1" topLeftCell="AM1" activePane="topRight" state="frozen"/>
      <selection pane="topLeft" activeCell="A5" sqref="A5"/>
      <selection pane="topRight" activeCell="BH17" sqref="BH17"/>
    </sheetView>
  </sheetViews>
  <sheetFormatPr defaultColWidth="9.140625" defaultRowHeight="15"/>
  <cols>
    <col min="1" max="1" width="16.140625" style="1" customWidth="1"/>
    <col min="2" max="2" width="8.7109375" style="1" customWidth="1"/>
    <col min="3" max="3" width="8.140625" style="1" customWidth="1"/>
    <col min="4" max="4" width="16.00390625" style="1" customWidth="1"/>
    <col min="5" max="5" width="8.00390625" style="1" customWidth="1"/>
    <col min="6" max="7" width="7.421875" style="1" customWidth="1"/>
    <col min="8" max="8" width="15.7109375" style="1" customWidth="1"/>
    <col min="9" max="9" width="8.00390625" style="1" customWidth="1"/>
    <col min="10" max="10" width="9.421875" style="1" customWidth="1"/>
    <col min="11" max="11" width="11.57421875" style="1" customWidth="1"/>
    <col min="12" max="12" width="12.00390625" style="1" customWidth="1"/>
    <col min="13" max="13" width="6.8515625" style="1" customWidth="1"/>
    <col min="14" max="14" width="10.421875" style="1" customWidth="1"/>
    <col min="15" max="15" width="8.00390625" style="1" customWidth="1"/>
    <col min="16" max="16" width="14.00390625" style="1" customWidth="1"/>
    <col min="17" max="17" width="6.8515625" style="1" customWidth="1"/>
    <col min="18" max="18" width="9.140625" style="1" customWidth="1"/>
    <col min="19" max="19" width="8.8515625" style="1" customWidth="1"/>
    <col min="20" max="20" width="12.8515625" style="1" customWidth="1"/>
    <col min="21" max="21" width="9.00390625" style="1" customWidth="1"/>
    <col min="22" max="22" width="7.57421875" style="1" customWidth="1"/>
    <col min="23" max="23" width="7.140625" style="1" customWidth="1"/>
    <col min="24" max="24" width="9.140625" style="1" customWidth="1"/>
    <col min="25" max="25" width="6.8515625" style="1" customWidth="1"/>
    <col min="26" max="26" width="7.8515625" style="1" customWidth="1"/>
    <col min="27" max="27" width="9.7109375" style="1" customWidth="1"/>
    <col min="28" max="28" width="7.7109375" style="1" customWidth="1"/>
    <col min="29" max="29" width="5.140625" style="1" customWidth="1"/>
    <col min="30" max="30" width="8.421875" style="1" customWidth="1"/>
    <col min="31" max="31" width="6.8515625" style="1" customWidth="1"/>
    <col min="32" max="32" width="7.57421875" style="1" customWidth="1"/>
    <col min="33" max="33" width="6.140625" style="1" customWidth="1"/>
    <col min="34" max="34" width="9.57421875" style="1" customWidth="1"/>
    <col min="35" max="35" width="9.00390625" style="1" customWidth="1"/>
    <col min="36" max="36" width="7.57421875" style="1" customWidth="1"/>
    <col min="37" max="37" width="9.57421875" style="1" customWidth="1"/>
    <col min="38" max="38" width="5.140625" style="1" customWidth="1"/>
    <col min="39" max="39" width="10.57421875" style="1" customWidth="1"/>
    <col min="40" max="40" width="9.57421875" style="1" customWidth="1"/>
    <col min="41" max="41" width="5.140625" style="1" customWidth="1"/>
    <col min="42" max="42" width="10.57421875" style="1" customWidth="1"/>
    <col min="43" max="43" width="8.421875" style="1" customWidth="1"/>
    <col min="44" max="44" width="5.140625" style="1" customWidth="1"/>
    <col min="45" max="45" width="10.57421875" style="1" customWidth="1"/>
    <col min="46" max="46" width="10.28125" style="1" customWidth="1"/>
    <col min="47" max="47" width="5.140625" style="1" customWidth="1"/>
    <col min="48" max="48" width="10.57421875" style="1" customWidth="1"/>
    <col min="49" max="49" width="10.28125" style="1" customWidth="1"/>
    <col min="50" max="50" width="5.140625" style="1" customWidth="1"/>
    <col min="51" max="51" width="8.140625" style="1" customWidth="1"/>
    <col min="52" max="52" width="9.00390625" style="1" customWidth="1"/>
    <col min="53" max="53" width="5.140625" style="1" customWidth="1"/>
    <col min="54" max="54" width="12.140625" style="1" customWidth="1"/>
    <col min="55" max="55" width="14.28125" style="1" customWidth="1"/>
    <col min="56" max="56" width="5.140625" style="1" customWidth="1"/>
    <col min="57" max="58" width="7.7109375" style="2" customWidth="1"/>
    <col min="59" max="59" width="9.7109375" style="2" customWidth="1"/>
    <col min="60" max="16384" width="9.140625" style="1" customWidth="1"/>
  </cols>
  <sheetData>
    <row r="1" spans="2:58" ht="15.75" customHeight="1" hidden="1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27"/>
    </row>
    <row r="2" spans="1:59" s="5" customFormat="1" ht="15" customHeight="1">
      <c r="A2" s="48" t="s">
        <v>2</v>
      </c>
      <c r="B2" s="30">
        <v>1</v>
      </c>
      <c r="C2" s="31"/>
      <c r="D2" s="31"/>
      <c r="E2" s="54"/>
      <c r="F2" s="53">
        <v>2</v>
      </c>
      <c r="G2" s="31"/>
      <c r="H2" s="31"/>
      <c r="I2" s="32"/>
      <c r="J2" s="30">
        <v>3</v>
      </c>
      <c r="K2" s="31"/>
      <c r="L2" s="31"/>
      <c r="M2" s="32"/>
      <c r="N2" s="30">
        <v>4</v>
      </c>
      <c r="O2" s="31"/>
      <c r="P2" s="31"/>
      <c r="Q2" s="32"/>
      <c r="R2" s="30">
        <v>5</v>
      </c>
      <c r="S2" s="31"/>
      <c r="T2" s="31"/>
      <c r="U2" s="32"/>
      <c r="V2" s="30">
        <v>6</v>
      </c>
      <c r="W2" s="31"/>
      <c r="X2" s="31"/>
      <c r="Y2" s="32"/>
      <c r="Z2" s="30">
        <v>7</v>
      </c>
      <c r="AA2" s="31"/>
      <c r="AB2" s="31"/>
      <c r="AC2" s="32"/>
      <c r="AD2" s="31">
        <v>8</v>
      </c>
      <c r="AE2" s="32"/>
      <c r="AF2" s="30">
        <v>9</v>
      </c>
      <c r="AG2" s="31"/>
      <c r="AH2" s="31"/>
      <c r="AI2" s="32"/>
      <c r="AJ2" s="30">
        <v>10</v>
      </c>
      <c r="AK2" s="31"/>
      <c r="AL2" s="32"/>
      <c r="AM2" s="30">
        <v>11</v>
      </c>
      <c r="AN2" s="31"/>
      <c r="AO2" s="32"/>
      <c r="AP2" s="30">
        <v>12</v>
      </c>
      <c r="AQ2" s="31"/>
      <c r="AR2" s="32"/>
      <c r="AS2" s="30">
        <v>13</v>
      </c>
      <c r="AT2" s="31"/>
      <c r="AU2" s="32"/>
      <c r="AV2" s="30">
        <v>14</v>
      </c>
      <c r="AW2" s="31"/>
      <c r="AX2" s="32"/>
      <c r="AY2" s="30">
        <v>15</v>
      </c>
      <c r="AZ2" s="31"/>
      <c r="BA2" s="32"/>
      <c r="BB2" s="30">
        <v>16</v>
      </c>
      <c r="BC2" s="31"/>
      <c r="BD2" s="32"/>
      <c r="BE2" s="45" t="s">
        <v>4</v>
      </c>
      <c r="BF2" s="57" t="s">
        <v>56</v>
      </c>
      <c r="BG2" s="57" t="s">
        <v>5</v>
      </c>
    </row>
    <row r="3" spans="1:59" ht="27.75" customHeight="1">
      <c r="A3" s="49"/>
      <c r="B3" s="51" t="s">
        <v>6</v>
      </c>
      <c r="C3" s="39" t="s">
        <v>7</v>
      </c>
      <c r="D3" s="41" t="s">
        <v>8</v>
      </c>
      <c r="E3" s="55" t="s">
        <v>1</v>
      </c>
      <c r="F3" s="43" t="s">
        <v>9</v>
      </c>
      <c r="G3" s="43" t="s">
        <v>10</v>
      </c>
      <c r="H3" s="61" t="s">
        <v>11</v>
      </c>
      <c r="I3" s="35" t="s">
        <v>1</v>
      </c>
      <c r="J3" s="28" t="s">
        <v>12</v>
      </c>
      <c r="K3" s="37" t="s">
        <v>13</v>
      </c>
      <c r="L3" s="33" t="s">
        <v>14</v>
      </c>
      <c r="M3" s="35" t="s">
        <v>1</v>
      </c>
      <c r="N3" s="28" t="s">
        <v>15</v>
      </c>
      <c r="O3" s="28" t="s">
        <v>16</v>
      </c>
      <c r="P3" s="33" t="s">
        <v>17</v>
      </c>
      <c r="Q3" s="35" t="s">
        <v>1</v>
      </c>
      <c r="R3" s="28" t="s">
        <v>18</v>
      </c>
      <c r="S3" s="37" t="s">
        <v>3</v>
      </c>
      <c r="T3" s="33" t="s">
        <v>19</v>
      </c>
      <c r="U3" s="35" t="s">
        <v>1</v>
      </c>
      <c r="V3" s="28" t="s">
        <v>20</v>
      </c>
      <c r="W3" s="37" t="s">
        <v>21</v>
      </c>
      <c r="X3" s="33" t="s">
        <v>22</v>
      </c>
      <c r="Y3" s="35" t="s">
        <v>1</v>
      </c>
      <c r="Z3" s="28" t="s">
        <v>23</v>
      </c>
      <c r="AA3" s="37" t="s">
        <v>24</v>
      </c>
      <c r="AB3" s="33" t="s">
        <v>25</v>
      </c>
      <c r="AC3" s="35" t="s">
        <v>1</v>
      </c>
      <c r="AD3" s="63" t="s">
        <v>26</v>
      </c>
      <c r="AE3" s="35" t="s">
        <v>1</v>
      </c>
      <c r="AF3" s="28" t="s">
        <v>27</v>
      </c>
      <c r="AG3" s="37" t="s">
        <v>28</v>
      </c>
      <c r="AH3" s="33" t="s">
        <v>29</v>
      </c>
      <c r="AI3" s="35" t="s">
        <v>1</v>
      </c>
      <c r="AJ3" s="28" t="s">
        <v>30</v>
      </c>
      <c r="AK3" s="33" t="s">
        <v>31</v>
      </c>
      <c r="AL3" s="35" t="s">
        <v>1</v>
      </c>
      <c r="AM3" s="28" t="s">
        <v>32</v>
      </c>
      <c r="AN3" s="33" t="s">
        <v>29</v>
      </c>
      <c r="AO3" s="35" t="s">
        <v>1</v>
      </c>
      <c r="AP3" s="28" t="s">
        <v>33</v>
      </c>
      <c r="AQ3" s="33" t="s">
        <v>34</v>
      </c>
      <c r="AR3" s="35" t="s">
        <v>1</v>
      </c>
      <c r="AS3" s="28" t="s">
        <v>35</v>
      </c>
      <c r="AT3" s="33" t="s">
        <v>36</v>
      </c>
      <c r="AU3" s="35" t="s">
        <v>1</v>
      </c>
      <c r="AV3" s="28" t="s">
        <v>37</v>
      </c>
      <c r="AW3" s="33" t="s">
        <v>38</v>
      </c>
      <c r="AX3" s="35" t="s">
        <v>1</v>
      </c>
      <c r="AY3" s="28" t="s">
        <v>39</v>
      </c>
      <c r="AZ3" s="33" t="s">
        <v>40</v>
      </c>
      <c r="BA3" s="35" t="s">
        <v>1</v>
      </c>
      <c r="BB3" s="28" t="s">
        <v>41</v>
      </c>
      <c r="BC3" s="33" t="s">
        <v>42</v>
      </c>
      <c r="BD3" s="35" t="s">
        <v>1</v>
      </c>
      <c r="BE3" s="46"/>
      <c r="BF3" s="58"/>
      <c r="BG3" s="58"/>
    </row>
    <row r="4" spans="1:59" ht="209.25" customHeight="1" thickBot="1">
      <c r="A4" s="50"/>
      <c r="B4" s="52"/>
      <c r="C4" s="40"/>
      <c r="D4" s="42"/>
      <c r="E4" s="56"/>
      <c r="F4" s="44"/>
      <c r="G4" s="44"/>
      <c r="H4" s="62"/>
      <c r="I4" s="36"/>
      <c r="J4" s="29"/>
      <c r="K4" s="38"/>
      <c r="L4" s="34"/>
      <c r="M4" s="36"/>
      <c r="N4" s="29"/>
      <c r="O4" s="29"/>
      <c r="P4" s="34"/>
      <c r="Q4" s="36"/>
      <c r="R4" s="29"/>
      <c r="S4" s="38"/>
      <c r="T4" s="34"/>
      <c r="U4" s="36"/>
      <c r="V4" s="29"/>
      <c r="W4" s="38"/>
      <c r="X4" s="34"/>
      <c r="Y4" s="36"/>
      <c r="Z4" s="29"/>
      <c r="AA4" s="38"/>
      <c r="AB4" s="34"/>
      <c r="AC4" s="36"/>
      <c r="AD4" s="64"/>
      <c r="AE4" s="36"/>
      <c r="AF4" s="29"/>
      <c r="AG4" s="38"/>
      <c r="AH4" s="34"/>
      <c r="AI4" s="36"/>
      <c r="AJ4" s="29"/>
      <c r="AK4" s="34"/>
      <c r="AL4" s="36"/>
      <c r="AM4" s="29"/>
      <c r="AN4" s="34"/>
      <c r="AO4" s="36"/>
      <c r="AP4" s="29"/>
      <c r="AQ4" s="34"/>
      <c r="AR4" s="36"/>
      <c r="AS4" s="29"/>
      <c r="AT4" s="34"/>
      <c r="AU4" s="36"/>
      <c r="AV4" s="29"/>
      <c r="AW4" s="34"/>
      <c r="AX4" s="36"/>
      <c r="AY4" s="29"/>
      <c r="AZ4" s="34"/>
      <c r="BA4" s="36"/>
      <c r="BB4" s="29"/>
      <c r="BC4" s="34"/>
      <c r="BD4" s="36"/>
      <c r="BE4" s="47"/>
      <c r="BF4" s="59"/>
      <c r="BG4" s="59"/>
    </row>
    <row r="5" spans="1:59" s="14" customFormat="1" ht="27" customHeight="1">
      <c r="A5" s="6" t="s">
        <v>48</v>
      </c>
      <c r="B5" s="7">
        <v>1</v>
      </c>
      <c r="C5" s="7">
        <v>3</v>
      </c>
      <c r="D5" s="8">
        <f aca="true" t="shared" si="0" ref="D5:D17">B5/C5*100</f>
        <v>33.33333333333333</v>
      </c>
      <c r="E5" s="9">
        <f aca="true" t="shared" si="1" ref="E5:E17">D5/100</f>
        <v>0.33333333333333326</v>
      </c>
      <c r="F5" s="7">
        <v>11</v>
      </c>
      <c r="G5" s="7">
        <v>11</v>
      </c>
      <c r="H5" s="8">
        <f>F5/G5*100</f>
        <v>100</v>
      </c>
      <c r="I5" s="10">
        <f aca="true" t="shared" si="2" ref="I5:I13">H5/100</f>
        <v>1</v>
      </c>
      <c r="J5" s="11">
        <v>7</v>
      </c>
      <c r="K5" s="11">
        <v>7</v>
      </c>
      <c r="L5" s="4">
        <f aca="true" t="shared" si="3" ref="L5:L13">J5/K5*100</f>
        <v>100</v>
      </c>
      <c r="M5" s="3">
        <f aca="true" t="shared" si="4" ref="M5:M13">L5/100</f>
        <v>1</v>
      </c>
      <c r="N5" s="11">
        <v>7</v>
      </c>
      <c r="O5" s="11">
        <v>7</v>
      </c>
      <c r="P5" s="4">
        <f aca="true" t="shared" si="5" ref="P5:P13">N5/O5*100</f>
        <v>100</v>
      </c>
      <c r="Q5" s="3">
        <f aca="true" t="shared" si="6" ref="Q5:Q13">P5/100</f>
        <v>1</v>
      </c>
      <c r="R5" s="11">
        <v>7</v>
      </c>
      <c r="S5" s="11">
        <v>7</v>
      </c>
      <c r="T5" s="4">
        <f aca="true" t="shared" si="7" ref="T5:T13">R5/S5*100</f>
        <v>100</v>
      </c>
      <c r="U5" s="3">
        <f aca="true" t="shared" si="8" ref="U5:U13">T5/100</f>
        <v>1</v>
      </c>
      <c r="V5" s="11">
        <v>33</v>
      </c>
      <c r="W5" s="11">
        <v>10.8</v>
      </c>
      <c r="X5" s="4">
        <f aca="true" t="shared" si="9" ref="X5:X13">V5/W5</f>
        <v>3.0555555555555554</v>
      </c>
      <c r="Y5" s="3">
        <f>1-X5/100</f>
        <v>0.9694444444444444</v>
      </c>
      <c r="Z5" s="11">
        <v>138</v>
      </c>
      <c r="AA5" s="11">
        <v>191</v>
      </c>
      <c r="AB5" s="4">
        <f aca="true" t="shared" si="10" ref="AB5:AB13">Z5/AA5</f>
        <v>0.7225130890052356</v>
      </c>
      <c r="AC5" s="3">
        <f aca="true" t="shared" si="11" ref="AC5:AC13">AB5</f>
        <v>0.7225130890052356</v>
      </c>
      <c r="AD5" s="15"/>
      <c r="AE5" s="3">
        <f aca="true" t="shared" si="12" ref="AE5:AE15">AD5</f>
        <v>0</v>
      </c>
      <c r="AF5" s="11">
        <v>2</v>
      </c>
      <c r="AG5" s="11">
        <v>2</v>
      </c>
      <c r="AH5" s="4">
        <f aca="true" t="shared" si="13" ref="AH5:AH13">AF5/AG5*100</f>
        <v>100</v>
      </c>
      <c r="AI5" s="3">
        <f>AH5/100</f>
        <v>1</v>
      </c>
      <c r="AJ5" s="11">
        <v>0</v>
      </c>
      <c r="AK5" s="4">
        <f aca="true" t="shared" si="14" ref="AK5:AK13">AJ5/AG5*100</f>
        <v>0</v>
      </c>
      <c r="AL5" s="3">
        <f>AK5/100*0.75</f>
        <v>0</v>
      </c>
      <c r="AM5" s="11">
        <v>0</v>
      </c>
      <c r="AN5" s="4">
        <f aca="true" t="shared" si="15" ref="AN5:AN13">AM5/AG5*100</f>
        <v>0</v>
      </c>
      <c r="AO5" s="3">
        <f aca="true" t="shared" si="16" ref="AO5:AO13">AN5/100</f>
        <v>0</v>
      </c>
      <c r="AP5" s="11">
        <v>0</v>
      </c>
      <c r="AQ5" s="4">
        <f aca="true" t="shared" si="17" ref="AQ5:AQ15">AP5/AG5*100</f>
        <v>0</v>
      </c>
      <c r="AR5" s="3">
        <f aca="true" t="shared" si="18" ref="AR5:AR13">AQ5/100</f>
        <v>0</v>
      </c>
      <c r="AS5" s="11">
        <v>0</v>
      </c>
      <c r="AT5" s="4">
        <f aca="true" t="shared" si="19" ref="AT5:AT15">AS5/AG5*100</f>
        <v>0</v>
      </c>
      <c r="AU5" s="3">
        <f aca="true" t="shared" si="20" ref="AU5:AU13">AT5/100</f>
        <v>0</v>
      </c>
      <c r="AV5" s="11">
        <v>0</v>
      </c>
      <c r="AW5" s="4">
        <f aca="true" t="shared" si="21" ref="AW5:AW15">AV5/AG5*100</f>
        <v>0</v>
      </c>
      <c r="AX5" s="3">
        <f aca="true" t="shared" si="22" ref="AX5:AX13">AW5/100</f>
        <v>0</v>
      </c>
      <c r="AY5" s="11">
        <v>1</v>
      </c>
      <c r="AZ5" s="4">
        <f aca="true" t="shared" si="23" ref="AZ5:AZ15">AY5/AG5*100</f>
        <v>50</v>
      </c>
      <c r="BA5" s="3">
        <f aca="true" t="shared" si="24" ref="BA5:BA13">AZ5/100</f>
        <v>0.5</v>
      </c>
      <c r="BB5" s="11">
        <v>2</v>
      </c>
      <c r="BC5" s="4">
        <f aca="true" t="shared" si="25" ref="BC5:BC15">BB5/AG5*100</f>
        <v>100</v>
      </c>
      <c r="BD5" s="3">
        <f aca="true" t="shared" si="26" ref="BD5:BD13">BC5/100</f>
        <v>1</v>
      </c>
      <c r="BE5" s="12">
        <f>E5+I5+M5+Q5+U5+Y5+AC5+AE5+AI5+AL5+AO5+AR5+AU5+AX5+BA5+BD5</f>
        <v>8.525290866783013</v>
      </c>
      <c r="BF5" s="12">
        <f>BE5/16</f>
        <v>0.5328306791739383</v>
      </c>
      <c r="BG5" s="13">
        <f>RANK(BE5,$BE$5:$BE$18)</f>
        <v>11</v>
      </c>
    </row>
    <row r="6" spans="1:59" s="14" customFormat="1" ht="40.5" customHeight="1">
      <c r="A6" s="6" t="s">
        <v>47</v>
      </c>
      <c r="B6" s="7">
        <v>2</v>
      </c>
      <c r="C6" s="7">
        <v>5</v>
      </c>
      <c r="D6" s="8">
        <f t="shared" si="0"/>
        <v>40</v>
      </c>
      <c r="E6" s="9">
        <f t="shared" si="1"/>
        <v>0.4</v>
      </c>
      <c r="F6" s="7">
        <v>12</v>
      </c>
      <c r="G6" s="7">
        <v>12</v>
      </c>
      <c r="H6" s="8">
        <f aca="true" t="shared" si="27" ref="H6:H18">F6/G6*100</f>
        <v>100</v>
      </c>
      <c r="I6" s="10">
        <f t="shared" si="2"/>
        <v>1</v>
      </c>
      <c r="J6" s="11">
        <v>5</v>
      </c>
      <c r="K6" s="11">
        <v>5</v>
      </c>
      <c r="L6" s="4">
        <f t="shared" si="3"/>
        <v>100</v>
      </c>
      <c r="M6" s="3">
        <f t="shared" si="4"/>
        <v>1</v>
      </c>
      <c r="N6" s="11">
        <v>5</v>
      </c>
      <c r="O6" s="11">
        <v>5</v>
      </c>
      <c r="P6" s="4">
        <f t="shared" si="5"/>
        <v>100</v>
      </c>
      <c r="Q6" s="3">
        <f t="shared" si="6"/>
        <v>1</v>
      </c>
      <c r="R6" s="11">
        <v>5</v>
      </c>
      <c r="S6" s="11">
        <v>5</v>
      </c>
      <c r="T6" s="4">
        <f t="shared" si="7"/>
        <v>100</v>
      </c>
      <c r="U6" s="3">
        <f t="shared" si="8"/>
        <v>1</v>
      </c>
      <c r="V6" s="11">
        <v>21</v>
      </c>
      <c r="W6" s="11">
        <v>10</v>
      </c>
      <c r="X6" s="4">
        <f>V6/W6</f>
        <v>2.1</v>
      </c>
      <c r="Y6" s="3">
        <f aca="true" t="shared" si="28" ref="Y6:Y18">1-X6/100</f>
        <v>0.979</v>
      </c>
      <c r="Z6" s="11">
        <v>159</v>
      </c>
      <c r="AA6" s="11">
        <v>224</v>
      </c>
      <c r="AB6" s="4">
        <f aca="true" t="shared" si="29" ref="AB6:AB18">Z6/AA6</f>
        <v>0.7098214285714286</v>
      </c>
      <c r="AC6" s="3">
        <f aca="true" t="shared" si="30" ref="AC6:AC18">AB6</f>
        <v>0.7098214285714286</v>
      </c>
      <c r="AD6" s="15"/>
      <c r="AE6" s="3">
        <f t="shared" si="12"/>
        <v>0</v>
      </c>
      <c r="AF6" s="11">
        <v>1</v>
      </c>
      <c r="AG6" s="11">
        <v>1</v>
      </c>
      <c r="AH6" s="4">
        <f t="shared" si="13"/>
        <v>100</v>
      </c>
      <c r="AI6" s="3">
        <f>AH6/100</f>
        <v>1</v>
      </c>
      <c r="AJ6" s="11">
        <v>0</v>
      </c>
      <c r="AK6" s="4">
        <f t="shared" si="14"/>
        <v>0</v>
      </c>
      <c r="AL6" s="3">
        <f aca="true" t="shared" si="31" ref="AL6:AL18">AK6/100*0.75</f>
        <v>0</v>
      </c>
      <c r="AM6" s="11">
        <v>0</v>
      </c>
      <c r="AN6" s="4">
        <f t="shared" si="15"/>
        <v>0</v>
      </c>
      <c r="AO6" s="3">
        <f t="shared" si="16"/>
        <v>0</v>
      </c>
      <c r="AP6" s="11">
        <v>0</v>
      </c>
      <c r="AQ6" s="4">
        <f t="shared" si="17"/>
        <v>0</v>
      </c>
      <c r="AR6" s="3">
        <f t="shared" si="18"/>
        <v>0</v>
      </c>
      <c r="AS6" s="11">
        <v>0</v>
      </c>
      <c r="AT6" s="4">
        <f t="shared" si="19"/>
        <v>0</v>
      </c>
      <c r="AU6" s="3">
        <f t="shared" si="20"/>
        <v>0</v>
      </c>
      <c r="AV6" s="11">
        <v>0</v>
      </c>
      <c r="AW6" s="4">
        <f t="shared" si="21"/>
        <v>0</v>
      </c>
      <c r="AX6" s="3">
        <f t="shared" si="22"/>
        <v>0</v>
      </c>
      <c r="AY6" s="11">
        <v>0</v>
      </c>
      <c r="AZ6" s="4">
        <f t="shared" si="23"/>
        <v>0</v>
      </c>
      <c r="BA6" s="3">
        <f t="shared" si="24"/>
        <v>0</v>
      </c>
      <c r="BB6" s="11">
        <v>1</v>
      </c>
      <c r="BC6" s="4">
        <f t="shared" si="25"/>
        <v>100</v>
      </c>
      <c r="BD6" s="3">
        <f t="shared" si="26"/>
        <v>1</v>
      </c>
      <c r="BE6" s="12">
        <f aca="true" t="shared" si="32" ref="BE6:BE13">E6+I6+M6+Q6+U6+Y6+AC6+AE6+AI6+AL6+AO6+AR6+AU6+AX6+BA6+BD6</f>
        <v>8.088821428571428</v>
      </c>
      <c r="BF6" s="12">
        <f aca="true" t="shared" si="33" ref="BF6:BF17">BE6/16</f>
        <v>0.5055513392857143</v>
      </c>
      <c r="BG6" s="13">
        <f aca="true" t="shared" si="34" ref="BG6:BG18">RANK(BE6,$BE$5:$BE$18)</f>
        <v>13</v>
      </c>
    </row>
    <row r="7" spans="1:59" s="14" customFormat="1" ht="42.75" customHeight="1">
      <c r="A7" s="6" t="s">
        <v>49</v>
      </c>
      <c r="B7" s="7">
        <v>3</v>
      </c>
      <c r="C7" s="7">
        <v>9</v>
      </c>
      <c r="D7" s="8">
        <f t="shared" si="0"/>
        <v>33.33333333333333</v>
      </c>
      <c r="E7" s="9">
        <f t="shared" si="1"/>
        <v>0.33333333333333326</v>
      </c>
      <c r="F7" s="7">
        <v>13</v>
      </c>
      <c r="G7" s="7">
        <v>13</v>
      </c>
      <c r="H7" s="8">
        <f t="shared" si="27"/>
        <v>100</v>
      </c>
      <c r="I7" s="10">
        <f t="shared" si="2"/>
        <v>1</v>
      </c>
      <c r="J7" s="11">
        <v>8</v>
      </c>
      <c r="K7" s="11">
        <v>8</v>
      </c>
      <c r="L7" s="4">
        <f t="shared" si="3"/>
        <v>100</v>
      </c>
      <c r="M7" s="3">
        <f t="shared" si="4"/>
        <v>1</v>
      </c>
      <c r="N7" s="11">
        <v>8</v>
      </c>
      <c r="O7" s="11">
        <v>8</v>
      </c>
      <c r="P7" s="4">
        <f t="shared" si="5"/>
        <v>100</v>
      </c>
      <c r="Q7" s="3">
        <f t="shared" si="6"/>
        <v>1</v>
      </c>
      <c r="R7" s="11">
        <v>8</v>
      </c>
      <c r="S7" s="11">
        <v>8</v>
      </c>
      <c r="T7" s="4">
        <f t="shared" si="7"/>
        <v>100</v>
      </c>
      <c r="U7" s="3">
        <f t="shared" si="8"/>
        <v>1</v>
      </c>
      <c r="V7" s="11">
        <v>181</v>
      </c>
      <c r="W7" s="11">
        <v>13.5</v>
      </c>
      <c r="X7" s="4">
        <f>V7/W7</f>
        <v>13.407407407407407</v>
      </c>
      <c r="Y7" s="3">
        <f t="shared" si="28"/>
        <v>0.865925925925926</v>
      </c>
      <c r="Z7" s="11">
        <v>137</v>
      </c>
      <c r="AA7" s="11">
        <v>211</v>
      </c>
      <c r="AB7" s="4">
        <f t="shared" si="29"/>
        <v>0.6492890995260664</v>
      </c>
      <c r="AC7" s="3">
        <f t="shared" si="30"/>
        <v>0.6492890995260664</v>
      </c>
      <c r="AD7" s="15"/>
      <c r="AE7" s="3">
        <f t="shared" si="12"/>
        <v>0</v>
      </c>
      <c r="AF7" s="11">
        <v>1</v>
      </c>
      <c r="AG7" s="11">
        <v>2</v>
      </c>
      <c r="AH7" s="4">
        <f t="shared" si="13"/>
        <v>50</v>
      </c>
      <c r="AI7" s="3">
        <v>1</v>
      </c>
      <c r="AJ7" s="11">
        <v>1</v>
      </c>
      <c r="AK7" s="4">
        <f aca="true" t="shared" si="35" ref="AK7:AK18">AJ7/AG7*100</f>
        <v>50</v>
      </c>
      <c r="AL7" s="3">
        <f t="shared" si="31"/>
        <v>0.375</v>
      </c>
      <c r="AM7" s="11">
        <v>0</v>
      </c>
      <c r="AN7" s="4">
        <f aca="true" t="shared" si="36" ref="AN7:AN18">AM7/AG7*100</f>
        <v>0</v>
      </c>
      <c r="AO7" s="3">
        <f aca="true" t="shared" si="37" ref="AO7:AO18">AN7/100</f>
        <v>0</v>
      </c>
      <c r="AP7" s="11">
        <v>0</v>
      </c>
      <c r="AQ7" s="4">
        <f t="shared" si="17"/>
        <v>0</v>
      </c>
      <c r="AR7" s="3">
        <f t="shared" si="18"/>
        <v>0</v>
      </c>
      <c r="AS7" s="11">
        <v>0</v>
      </c>
      <c r="AT7" s="4">
        <f t="shared" si="19"/>
        <v>0</v>
      </c>
      <c r="AU7" s="3">
        <f t="shared" si="20"/>
        <v>0</v>
      </c>
      <c r="AV7" s="11">
        <v>0</v>
      </c>
      <c r="AW7" s="4">
        <f t="shared" si="21"/>
        <v>0</v>
      </c>
      <c r="AX7" s="3">
        <f t="shared" si="22"/>
        <v>0</v>
      </c>
      <c r="AY7" s="11">
        <v>0</v>
      </c>
      <c r="AZ7" s="4">
        <f t="shared" si="23"/>
        <v>0</v>
      </c>
      <c r="BA7" s="3">
        <f t="shared" si="24"/>
        <v>0</v>
      </c>
      <c r="BB7" s="11">
        <v>2</v>
      </c>
      <c r="BC7" s="4">
        <f t="shared" si="25"/>
        <v>100</v>
      </c>
      <c r="BD7" s="3">
        <f t="shared" si="26"/>
        <v>1</v>
      </c>
      <c r="BE7" s="12">
        <f t="shared" si="32"/>
        <v>8.223548358785326</v>
      </c>
      <c r="BF7" s="12">
        <f t="shared" si="33"/>
        <v>0.5139717724240829</v>
      </c>
      <c r="BG7" s="13">
        <f t="shared" si="34"/>
        <v>12</v>
      </c>
    </row>
    <row r="8" spans="1:59" s="14" customFormat="1" ht="27" customHeight="1">
      <c r="A8" s="6" t="s">
        <v>43</v>
      </c>
      <c r="B8" s="7">
        <v>0</v>
      </c>
      <c r="C8" s="7">
        <v>0</v>
      </c>
      <c r="D8" s="8" t="e">
        <f t="shared" si="0"/>
        <v>#DIV/0!</v>
      </c>
      <c r="E8" s="9" t="e">
        <f t="shared" si="1"/>
        <v>#DIV/0!</v>
      </c>
      <c r="F8" s="7">
        <v>9</v>
      </c>
      <c r="G8" s="7">
        <v>9</v>
      </c>
      <c r="H8" s="8">
        <f t="shared" si="27"/>
        <v>100</v>
      </c>
      <c r="I8" s="10">
        <f t="shared" si="2"/>
        <v>1</v>
      </c>
      <c r="J8" s="11">
        <v>5</v>
      </c>
      <c r="K8" s="11">
        <v>5</v>
      </c>
      <c r="L8" s="4">
        <f t="shared" si="3"/>
        <v>100</v>
      </c>
      <c r="M8" s="3">
        <f t="shared" si="4"/>
        <v>1</v>
      </c>
      <c r="N8" s="11">
        <v>5</v>
      </c>
      <c r="O8" s="11">
        <v>5</v>
      </c>
      <c r="P8" s="4">
        <f aca="true" t="shared" si="38" ref="P8:P18">N8/O8*100</f>
        <v>100</v>
      </c>
      <c r="Q8" s="3">
        <f aca="true" t="shared" si="39" ref="Q8:Q18">P8/100</f>
        <v>1</v>
      </c>
      <c r="R8" s="11">
        <v>5</v>
      </c>
      <c r="S8" s="11">
        <v>5</v>
      </c>
      <c r="T8" s="4">
        <f aca="true" t="shared" si="40" ref="T8:T18">R8/S8*100</f>
        <v>100</v>
      </c>
      <c r="U8" s="3">
        <f aca="true" t="shared" si="41" ref="U8:U18">T8/100</f>
        <v>1</v>
      </c>
      <c r="V8" s="11">
        <v>54</v>
      </c>
      <c r="W8" s="11">
        <v>10</v>
      </c>
      <c r="X8" s="4">
        <f>V8/W8</f>
        <v>5.4</v>
      </c>
      <c r="Y8" s="3">
        <f t="shared" si="28"/>
        <v>0.946</v>
      </c>
      <c r="Z8" s="11">
        <v>166.1</v>
      </c>
      <c r="AA8" s="11">
        <v>214</v>
      </c>
      <c r="AB8" s="4">
        <f t="shared" si="29"/>
        <v>0.7761682242990654</v>
      </c>
      <c r="AC8" s="3">
        <f t="shared" si="30"/>
        <v>0.7761682242990654</v>
      </c>
      <c r="AD8" s="15">
        <v>0.4</v>
      </c>
      <c r="AE8" s="3">
        <f t="shared" si="12"/>
        <v>0.4</v>
      </c>
      <c r="AF8" s="11">
        <v>1</v>
      </c>
      <c r="AG8" s="11">
        <v>2</v>
      </c>
      <c r="AH8" s="4">
        <f t="shared" si="13"/>
        <v>50</v>
      </c>
      <c r="AI8" s="3">
        <f aca="true" t="shared" si="42" ref="AI8:AI13">AH8/100</f>
        <v>0.5</v>
      </c>
      <c r="AJ8" s="11">
        <v>1</v>
      </c>
      <c r="AK8" s="4">
        <f t="shared" si="35"/>
        <v>50</v>
      </c>
      <c r="AL8" s="3">
        <f t="shared" si="31"/>
        <v>0.375</v>
      </c>
      <c r="AM8" s="11">
        <v>0</v>
      </c>
      <c r="AN8" s="4">
        <f t="shared" si="36"/>
        <v>0</v>
      </c>
      <c r="AO8" s="3">
        <f t="shared" si="37"/>
        <v>0</v>
      </c>
      <c r="AP8" s="11">
        <v>0</v>
      </c>
      <c r="AQ8" s="4">
        <f t="shared" si="17"/>
        <v>0</v>
      </c>
      <c r="AR8" s="3">
        <f t="shared" si="18"/>
        <v>0</v>
      </c>
      <c r="AS8" s="11">
        <v>0</v>
      </c>
      <c r="AT8" s="4">
        <f t="shared" si="19"/>
        <v>0</v>
      </c>
      <c r="AU8" s="3">
        <f t="shared" si="20"/>
        <v>0</v>
      </c>
      <c r="AV8" s="11">
        <v>0</v>
      </c>
      <c r="AW8" s="4">
        <f t="shared" si="21"/>
        <v>0</v>
      </c>
      <c r="AX8" s="3">
        <f t="shared" si="22"/>
        <v>0</v>
      </c>
      <c r="AY8" s="11">
        <v>0</v>
      </c>
      <c r="AZ8" s="4">
        <f t="shared" si="23"/>
        <v>0</v>
      </c>
      <c r="BA8" s="3">
        <f t="shared" si="24"/>
        <v>0</v>
      </c>
      <c r="BB8" s="11">
        <v>2</v>
      </c>
      <c r="BC8" s="4">
        <f t="shared" si="25"/>
        <v>100</v>
      </c>
      <c r="BD8" s="3">
        <f t="shared" si="26"/>
        <v>1</v>
      </c>
      <c r="BE8" s="12">
        <f>I8+M8+Q8+U8+Y8+AC8+AE8+AI8+AL8+AO8+AR8+AU8+AX8+BA8+BD8</f>
        <v>7.997168224299066</v>
      </c>
      <c r="BF8" s="12">
        <f>BE8/15</f>
        <v>0.5331445482866044</v>
      </c>
      <c r="BG8" s="13">
        <f t="shared" si="34"/>
        <v>14</v>
      </c>
    </row>
    <row r="9" spans="1:59" s="14" customFormat="1" ht="27" customHeight="1">
      <c r="A9" s="6" t="s">
        <v>44</v>
      </c>
      <c r="B9" s="7">
        <v>1</v>
      </c>
      <c r="C9" s="7">
        <v>1</v>
      </c>
      <c r="D9" s="8">
        <f t="shared" si="0"/>
        <v>100</v>
      </c>
      <c r="E9" s="9">
        <f t="shared" si="1"/>
        <v>1</v>
      </c>
      <c r="F9" s="7">
        <v>19</v>
      </c>
      <c r="G9" s="7">
        <v>19</v>
      </c>
      <c r="H9" s="8">
        <f t="shared" si="27"/>
        <v>100</v>
      </c>
      <c r="I9" s="10">
        <f t="shared" si="2"/>
        <v>1</v>
      </c>
      <c r="J9" s="11">
        <v>8</v>
      </c>
      <c r="K9" s="11">
        <v>8</v>
      </c>
      <c r="L9" s="4">
        <f t="shared" si="3"/>
        <v>100</v>
      </c>
      <c r="M9" s="3">
        <f t="shared" si="4"/>
        <v>1</v>
      </c>
      <c r="N9" s="11">
        <v>6</v>
      </c>
      <c r="O9" s="11">
        <v>8</v>
      </c>
      <c r="P9" s="4">
        <f t="shared" si="38"/>
        <v>75</v>
      </c>
      <c r="Q9" s="3">
        <f t="shared" si="39"/>
        <v>0.75</v>
      </c>
      <c r="R9" s="11">
        <v>6</v>
      </c>
      <c r="S9" s="11">
        <v>8</v>
      </c>
      <c r="T9" s="4">
        <f t="shared" si="40"/>
        <v>75</v>
      </c>
      <c r="U9" s="3">
        <f t="shared" si="41"/>
        <v>0.75</v>
      </c>
      <c r="V9" s="11">
        <v>94</v>
      </c>
      <c r="W9" s="11">
        <v>20</v>
      </c>
      <c r="X9" s="4">
        <f>V9/W9</f>
        <v>4.7</v>
      </c>
      <c r="Y9" s="3">
        <f t="shared" si="28"/>
        <v>0.953</v>
      </c>
      <c r="Z9" s="11">
        <v>164.7</v>
      </c>
      <c r="AA9" s="11">
        <v>217</v>
      </c>
      <c r="AB9" s="4">
        <f t="shared" si="29"/>
        <v>0.7589861751152073</v>
      </c>
      <c r="AC9" s="3">
        <f t="shared" si="30"/>
        <v>0.7589861751152073</v>
      </c>
      <c r="AD9" s="15"/>
      <c r="AE9" s="3">
        <f t="shared" si="12"/>
        <v>0</v>
      </c>
      <c r="AF9" s="11">
        <v>2</v>
      </c>
      <c r="AG9" s="11">
        <v>2</v>
      </c>
      <c r="AH9" s="4">
        <f t="shared" si="13"/>
        <v>100</v>
      </c>
      <c r="AI9" s="3">
        <f t="shared" si="42"/>
        <v>1</v>
      </c>
      <c r="AJ9" s="11">
        <v>0</v>
      </c>
      <c r="AK9" s="4">
        <f t="shared" si="35"/>
        <v>0</v>
      </c>
      <c r="AL9" s="3">
        <f t="shared" si="31"/>
        <v>0</v>
      </c>
      <c r="AM9" s="11">
        <v>0</v>
      </c>
      <c r="AN9" s="4">
        <f t="shared" si="36"/>
        <v>0</v>
      </c>
      <c r="AO9" s="3">
        <f t="shared" si="37"/>
        <v>0</v>
      </c>
      <c r="AP9" s="11">
        <v>1</v>
      </c>
      <c r="AQ9" s="4">
        <f t="shared" si="17"/>
        <v>50</v>
      </c>
      <c r="AR9" s="3">
        <f t="shared" si="18"/>
        <v>0.5</v>
      </c>
      <c r="AS9" s="11">
        <v>1</v>
      </c>
      <c r="AT9" s="4">
        <f t="shared" si="19"/>
        <v>50</v>
      </c>
      <c r="AU9" s="3">
        <f t="shared" si="20"/>
        <v>0.5</v>
      </c>
      <c r="AV9" s="11">
        <v>2</v>
      </c>
      <c r="AW9" s="4">
        <f t="shared" si="21"/>
        <v>100</v>
      </c>
      <c r="AX9" s="3">
        <f t="shared" si="22"/>
        <v>1</v>
      </c>
      <c r="AY9" s="11">
        <v>0</v>
      </c>
      <c r="AZ9" s="4">
        <f t="shared" si="23"/>
        <v>0</v>
      </c>
      <c r="BA9" s="3">
        <f t="shared" si="24"/>
        <v>0</v>
      </c>
      <c r="BB9" s="11">
        <v>2</v>
      </c>
      <c r="BC9" s="4">
        <f t="shared" si="25"/>
        <v>100</v>
      </c>
      <c r="BD9" s="3">
        <f t="shared" si="26"/>
        <v>1</v>
      </c>
      <c r="BE9" s="12">
        <f t="shared" si="32"/>
        <v>10.211986175115207</v>
      </c>
      <c r="BF9" s="12">
        <f t="shared" si="33"/>
        <v>0.6382491359447005</v>
      </c>
      <c r="BG9" s="13">
        <f t="shared" si="34"/>
        <v>1</v>
      </c>
    </row>
    <row r="10" spans="1:59" s="14" customFormat="1" ht="36.75" customHeight="1">
      <c r="A10" s="6" t="s">
        <v>46</v>
      </c>
      <c r="B10" s="7">
        <v>4</v>
      </c>
      <c r="C10" s="7">
        <v>4</v>
      </c>
      <c r="D10" s="8">
        <f t="shared" si="0"/>
        <v>100</v>
      </c>
      <c r="E10" s="9">
        <f t="shared" si="1"/>
        <v>1</v>
      </c>
      <c r="F10" s="7">
        <v>20</v>
      </c>
      <c r="G10" s="7">
        <v>20</v>
      </c>
      <c r="H10" s="8">
        <f t="shared" si="27"/>
        <v>100</v>
      </c>
      <c r="I10" s="10">
        <f t="shared" si="2"/>
        <v>1</v>
      </c>
      <c r="J10" s="11">
        <v>7</v>
      </c>
      <c r="K10" s="11">
        <v>7</v>
      </c>
      <c r="L10" s="4">
        <f t="shared" si="3"/>
        <v>100</v>
      </c>
      <c r="M10" s="3">
        <f t="shared" si="4"/>
        <v>1</v>
      </c>
      <c r="N10" s="11">
        <v>7</v>
      </c>
      <c r="O10" s="11">
        <v>7</v>
      </c>
      <c r="P10" s="4">
        <f t="shared" si="38"/>
        <v>100</v>
      </c>
      <c r="Q10" s="3">
        <f t="shared" si="39"/>
        <v>1</v>
      </c>
      <c r="R10" s="11">
        <v>7</v>
      </c>
      <c r="S10" s="11">
        <v>7</v>
      </c>
      <c r="T10" s="4">
        <f t="shared" si="40"/>
        <v>100</v>
      </c>
      <c r="U10" s="3">
        <f t="shared" si="41"/>
        <v>1</v>
      </c>
      <c r="V10" s="11">
        <v>306</v>
      </c>
      <c r="W10" s="11">
        <v>22.6</v>
      </c>
      <c r="X10" s="4">
        <f>V10/W10</f>
        <v>13.539823008849556</v>
      </c>
      <c r="Y10" s="3">
        <f t="shared" si="28"/>
        <v>0.8646017699115045</v>
      </c>
      <c r="Z10" s="11">
        <v>127.4</v>
      </c>
      <c r="AA10" s="11">
        <v>196</v>
      </c>
      <c r="AB10" s="4">
        <f t="shared" si="29"/>
        <v>0.65</v>
      </c>
      <c r="AC10" s="3">
        <f t="shared" si="30"/>
        <v>0.65</v>
      </c>
      <c r="AD10" s="15"/>
      <c r="AE10" s="3">
        <f t="shared" si="12"/>
        <v>0</v>
      </c>
      <c r="AF10" s="11">
        <v>0</v>
      </c>
      <c r="AG10" s="11">
        <v>2</v>
      </c>
      <c r="AH10" s="4">
        <f t="shared" si="13"/>
        <v>0</v>
      </c>
      <c r="AI10" s="3">
        <f t="shared" si="42"/>
        <v>0</v>
      </c>
      <c r="AJ10" s="11">
        <v>2</v>
      </c>
      <c r="AK10" s="4">
        <f t="shared" si="35"/>
        <v>100</v>
      </c>
      <c r="AL10" s="3">
        <f t="shared" si="31"/>
        <v>0.75</v>
      </c>
      <c r="AM10" s="11">
        <v>1</v>
      </c>
      <c r="AN10" s="4">
        <f t="shared" si="36"/>
        <v>50</v>
      </c>
      <c r="AO10" s="3">
        <f t="shared" si="37"/>
        <v>0.5</v>
      </c>
      <c r="AP10" s="11">
        <v>0</v>
      </c>
      <c r="AQ10" s="4">
        <f t="shared" si="17"/>
        <v>0</v>
      </c>
      <c r="AR10" s="3">
        <f t="shared" si="18"/>
        <v>0</v>
      </c>
      <c r="AS10" s="11">
        <v>0</v>
      </c>
      <c r="AT10" s="4">
        <f t="shared" si="19"/>
        <v>0</v>
      </c>
      <c r="AU10" s="3">
        <f t="shared" si="20"/>
        <v>0</v>
      </c>
      <c r="AV10" s="11">
        <v>0</v>
      </c>
      <c r="AW10" s="4">
        <f t="shared" si="21"/>
        <v>0</v>
      </c>
      <c r="AX10" s="3">
        <f t="shared" si="22"/>
        <v>0</v>
      </c>
      <c r="AY10" s="11">
        <v>0</v>
      </c>
      <c r="AZ10" s="4">
        <f t="shared" si="23"/>
        <v>0</v>
      </c>
      <c r="BA10" s="3">
        <f t="shared" si="24"/>
        <v>0</v>
      </c>
      <c r="BB10" s="11">
        <v>2</v>
      </c>
      <c r="BC10" s="4">
        <f t="shared" si="25"/>
        <v>100</v>
      </c>
      <c r="BD10" s="3">
        <f t="shared" si="26"/>
        <v>1</v>
      </c>
      <c r="BE10" s="12">
        <f t="shared" si="32"/>
        <v>8.764601769911504</v>
      </c>
      <c r="BF10" s="12">
        <f t="shared" si="33"/>
        <v>0.547787610619469</v>
      </c>
      <c r="BG10" s="13">
        <f t="shared" si="34"/>
        <v>9</v>
      </c>
    </row>
    <row r="11" spans="1:59" s="14" customFormat="1" ht="27" customHeight="1">
      <c r="A11" s="6" t="s">
        <v>51</v>
      </c>
      <c r="B11" s="7">
        <v>2</v>
      </c>
      <c r="C11" s="7">
        <v>10</v>
      </c>
      <c r="D11" s="8">
        <f t="shared" si="0"/>
        <v>20</v>
      </c>
      <c r="E11" s="9">
        <f t="shared" si="1"/>
        <v>0.2</v>
      </c>
      <c r="F11" s="7">
        <v>45</v>
      </c>
      <c r="G11" s="7">
        <v>45</v>
      </c>
      <c r="H11" s="8">
        <f t="shared" si="27"/>
        <v>100</v>
      </c>
      <c r="I11" s="10">
        <f t="shared" si="2"/>
        <v>1</v>
      </c>
      <c r="J11" s="11">
        <v>25</v>
      </c>
      <c r="K11" s="11">
        <v>25</v>
      </c>
      <c r="L11" s="4">
        <f t="shared" si="3"/>
        <v>100</v>
      </c>
      <c r="M11" s="3">
        <f t="shared" si="4"/>
        <v>1</v>
      </c>
      <c r="N11" s="11">
        <v>23</v>
      </c>
      <c r="O11" s="11">
        <v>23</v>
      </c>
      <c r="P11" s="4">
        <f t="shared" si="38"/>
        <v>100</v>
      </c>
      <c r="Q11" s="3">
        <f t="shared" si="39"/>
        <v>1</v>
      </c>
      <c r="R11" s="11">
        <v>23</v>
      </c>
      <c r="S11" s="11">
        <v>23</v>
      </c>
      <c r="T11" s="4">
        <f t="shared" si="40"/>
        <v>100</v>
      </c>
      <c r="U11" s="3">
        <f t="shared" si="41"/>
        <v>1</v>
      </c>
      <c r="V11" s="11">
        <v>175</v>
      </c>
      <c r="W11" s="11">
        <v>45.5</v>
      </c>
      <c r="X11" s="4">
        <f aca="true" t="shared" si="43" ref="X11:X18">V11/W11</f>
        <v>3.8461538461538463</v>
      </c>
      <c r="Y11" s="3">
        <f t="shared" si="28"/>
        <v>0.9615384615384616</v>
      </c>
      <c r="Z11" s="11">
        <v>164.6</v>
      </c>
      <c r="AA11" s="11">
        <v>245</v>
      </c>
      <c r="AB11" s="4">
        <f t="shared" si="29"/>
        <v>0.6718367346938775</v>
      </c>
      <c r="AC11" s="3">
        <f t="shared" si="30"/>
        <v>0.6718367346938775</v>
      </c>
      <c r="AD11" s="15"/>
      <c r="AE11" s="3">
        <f t="shared" si="12"/>
        <v>0</v>
      </c>
      <c r="AF11" s="11">
        <v>2</v>
      </c>
      <c r="AG11" s="11">
        <v>2</v>
      </c>
      <c r="AH11" s="4">
        <f t="shared" si="13"/>
        <v>100</v>
      </c>
      <c r="AI11" s="3">
        <f t="shared" si="42"/>
        <v>1</v>
      </c>
      <c r="AJ11" s="11">
        <v>0</v>
      </c>
      <c r="AK11" s="4">
        <f t="shared" si="35"/>
        <v>0</v>
      </c>
      <c r="AL11" s="3">
        <f t="shared" si="31"/>
        <v>0</v>
      </c>
      <c r="AM11" s="11">
        <v>0</v>
      </c>
      <c r="AN11" s="4">
        <f t="shared" si="36"/>
        <v>0</v>
      </c>
      <c r="AO11" s="3">
        <f t="shared" si="37"/>
        <v>0</v>
      </c>
      <c r="AP11" s="11">
        <v>2</v>
      </c>
      <c r="AQ11" s="4">
        <f t="shared" si="17"/>
        <v>100</v>
      </c>
      <c r="AR11" s="3">
        <f t="shared" si="18"/>
        <v>1</v>
      </c>
      <c r="AS11" s="11">
        <v>1</v>
      </c>
      <c r="AT11" s="4">
        <f t="shared" si="19"/>
        <v>50</v>
      </c>
      <c r="AU11" s="3">
        <f t="shared" si="20"/>
        <v>0.5</v>
      </c>
      <c r="AV11" s="11">
        <v>0</v>
      </c>
      <c r="AW11" s="4">
        <f t="shared" si="21"/>
        <v>0</v>
      </c>
      <c r="AX11" s="3">
        <f t="shared" si="22"/>
        <v>0</v>
      </c>
      <c r="AY11" s="11">
        <v>0</v>
      </c>
      <c r="AZ11" s="4">
        <f t="shared" si="23"/>
        <v>0</v>
      </c>
      <c r="BA11" s="3">
        <f t="shared" si="24"/>
        <v>0</v>
      </c>
      <c r="BB11" s="11">
        <v>2</v>
      </c>
      <c r="BC11" s="4">
        <f t="shared" si="25"/>
        <v>100</v>
      </c>
      <c r="BD11" s="3">
        <f t="shared" si="26"/>
        <v>1</v>
      </c>
      <c r="BE11" s="12">
        <f t="shared" si="32"/>
        <v>9.333375196232339</v>
      </c>
      <c r="BF11" s="12">
        <f t="shared" si="33"/>
        <v>0.5833359497645212</v>
      </c>
      <c r="BG11" s="13">
        <f t="shared" si="34"/>
        <v>4</v>
      </c>
    </row>
    <row r="12" spans="1:59" s="14" customFormat="1" ht="27" customHeight="1">
      <c r="A12" s="6" t="s">
        <v>45</v>
      </c>
      <c r="B12" s="7">
        <v>5</v>
      </c>
      <c r="C12" s="7">
        <v>8</v>
      </c>
      <c r="D12" s="8">
        <f t="shared" si="0"/>
        <v>62.5</v>
      </c>
      <c r="E12" s="9">
        <f t="shared" si="1"/>
        <v>0.625</v>
      </c>
      <c r="F12" s="7">
        <v>17</v>
      </c>
      <c r="G12" s="7">
        <v>17</v>
      </c>
      <c r="H12" s="8">
        <f t="shared" si="27"/>
        <v>100</v>
      </c>
      <c r="I12" s="10">
        <f t="shared" si="2"/>
        <v>1</v>
      </c>
      <c r="J12" s="11">
        <v>17</v>
      </c>
      <c r="K12" s="11">
        <v>17</v>
      </c>
      <c r="L12" s="4">
        <f t="shared" si="3"/>
        <v>100</v>
      </c>
      <c r="M12" s="3">
        <f t="shared" si="4"/>
        <v>1</v>
      </c>
      <c r="N12" s="11">
        <v>17</v>
      </c>
      <c r="O12" s="11">
        <v>17</v>
      </c>
      <c r="P12" s="4">
        <f t="shared" si="38"/>
        <v>100</v>
      </c>
      <c r="Q12" s="3">
        <f t="shared" si="39"/>
        <v>1</v>
      </c>
      <c r="R12" s="11">
        <v>17</v>
      </c>
      <c r="S12" s="11">
        <v>17</v>
      </c>
      <c r="T12" s="4">
        <f t="shared" si="40"/>
        <v>100</v>
      </c>
      <c r="U12" s="3">
        <f t="shared" si="41"/>
        <v>1</v>
      </c>
      <c r="V12" s="11">
        <v>127</v>
      </c>
      <c r="W12" s="11">
        <v>28.26</v>
      </c>
      <c r="X12" s="4">
        <f t="shared" si="43"/>
        <v>4.493984430290163</v>
      </c>
      <c r="Y12" s="3">
        <f t="shared" si="28"/>
        <v>0.9550601556970983</v>
      </c>
      <c r="Z12" s="11">
        <v>143.5</v>
      </c>
      <c r="AA12" s="11">
        <v>205</v>
      </c>
      <c r="AB12" s="4">
        <f t="shared" si="29"/>
        <v>0.7</v>
      </c>
      <c r="AC12" s="3">
        <f t="shared" si="30"/>
        <v>0.7</v>
      </c>
      <c r="AD12" s="15"/>
      <c r="AE12" s="3">
        <f t="shared" si="12"/>
        <v>0</v>
      </c>
      <c r="AF12" s="11">
        <v>1</v>
      </c>
      <c r="AG12" s="11">
        <v>2</v>
      </c>
      <c r="AH12" s="4">
        <f t="shared" si="13"/>
        <v>50</v>
      </c>
      <c r="AI12" s="3">
        <f t="shared" si="42"/>
        <v>0.5</v>
      </c>
      <c r="AJ12" s="11">
        <v>1</v>
      </c>
      <c r="AK12" s="4">
        <f t="shared" si="35"/>
        <v>50</v>
      </c>
      <c r="AL12" s="3">
        <f t="shared" si="31"/>
        <v>0.375</v>
      </c>
      <c r="AM12" s="11">
        <v>0</v>
      </c>
      <c r="AN12" s="4">
        <f t="shared" si="36"/>
        <v>0</v>
      </c>
      <c r="AO12" s="3">
        <f t="shared" si="37"/>
        <v>0</v>
      </c>
      <c r="AP12" s="11">
        <v>0</v>
      </c>
      <c r="AQ12" s="4">
        <f t="shared" si="17"/>
        <v>0</v>
      </c>
      <c r="AR12" s="3">
        <f t="shared" si="18"/>
        <v>0</v>
      </c>
      <c r="AS12" s="11">
        <v>0</v>
      </c>
      <c r="AT12" s="4">
        <f t="shared" si="19"/>
        <v>0</v>
      </c>
      <c r="AU12" s="3">
        <f t="shared" si="20"/>
        <v>0</v>
      </c>
      <c r="AV12" s="11">
        <v>1</v>
      </c>
      <c r="AW12" s="4">
        <f t="shared" si="21"/>
        <v>50</v>
      </c>
      <c r="AX12" s="3">
        <f t="shared" si="22"/>
        <v>0.5</v>
      </c>
      <c r="AY12" s="11">
        <v>1</v>
      </c>
      <c r="AZ12" s="4">
        <f t="shared" si="23"/>
        <v>50</v>
      </c>
      <c r="BA12" s="3">
        <f t="shared" si="24"/>
        <v>0.5</v>
      </c>
      <c r="BB12" s="11">
        <v>1</v>
      </c>
      <c r="BC12" s="4">
        <f t="shared" si="25"/>
        <v>50</v>
      </c>
      <c r="BD12" s="3">
        <f t="shared" si="26"/>
        <v>0.5</v>
      </c>
      <c r="BE12" s="12">
        <f t="shared" si="32"/>
        <v>8.655060155697099</v>
      </c>
      <c r="BF12" s="12">
        <f t="shared" si="33"/>
        <v>0.5409412597310687</v>
      </c>
      <c r="BG12" s="13">
        <f t="shared" si="34"/>
        <v>10</v>
      </c>
    </row>
    <row r="13" spans="1:59" s="14" customFormat="1" ht="27" customHeight="1">
      <c r="A13" s="6" t="s">
        <v>50</v>
      </c>
      <c r="B13" s="7">
        <v>6</v>
      </c>
      <c r="C13" s="7">
        <v>6</v>
      </c>
      <c r="D13" s="8">
        <f t="shared" si="0"/>
        <v>100</v>
      </c>
      <c r="E13" s="9">
        <f t="shared" si="1"/>
        <v>1</v>
      </c>
      <c r="F13" s="7">
        <v>9</v>
      </c>
      <c r="G13" s="7">
        <v>9</v>
      </c>
      <c r="H13" s="8">
        <f t="shared" si="27"/>
        <v>100</v>
      </c>
      <c r="I13" s="16">
        <f t="shared" si="2"/>
        <v>1</v>
      </c>
      <c r="J13" s="11">
        <v>8</v>
      </c>
      <c r="K13" s="11">
        <v>8</v>
      </c>
      <c r="L13" s="4">
        <f t="shared" si="3"/>
        <v>100</v>
      </c>
      <c r="M13" s="17">
        <f t="shared" si="4"/>
        <v>1</v>
      </c>
      <c r="N13" s="11">
        <v>8</v>
      </c>
      <c r="O13" s="11">
        <v>8</v>
      </c>
      <c r="P13" s="4">
        <f t="shared" si="38"/>
        <v>100</v>
      </c>
      <c r="Q13" s="3">
        <f t="shared" si="39"/>
        <v>1</v>
      </c>
      <c r="R13" s="11">
        <v>8</v>
      </c>
      <c r="S13" s="11">
        <v>8</v>
      </c>
      <c r="T13" s="4">
        <f t="shared" si="40"/>
        <v>100</v>
      </c>
      <c r="U13" s="3">
        <f t="shared" si="41"/>
        <v>1</v>
      </c>
      <c r="V13" s="11">
        <v>72</v>
      </c>
      <c r="W13" s="11">
        <v>14.9</v>
      </c>
      <c r="X13" s="4">
        <f t="shared" si="43"/>
        <v>4.832214765100671</v>
      </c>
      <c r="Y13" s="3">
        <f t="shared" si="28"/>
        <v>0.9516778523489933</v>
      </c>
      <c r="Z13" s="11">
        <v>171</v>
      </c>
      <c r="AA13" s="11">
        <v>200</v>
      </c>
      <c r="AB13" s="4">
        <f t="shared" si="29"/>
        <v>0.855</v>
      </c>
      <c r="AC13" s="3">
        <f t="shared" si="30"/>
        <v>0.855</v>
      </c>
      <c r="AD13" s="15"/>
      <c r="AE13" s="3">
        <f t="shared" si="12"/>
        <v>0</v>
      </c>
      <c r="AF13" s="11">
        <v>1</v>
      </c>
      <c r="AG13" s="11">
        <v>2</v>
      </c>
      <c r="AH13" s="4">
        <f t="shared" si="13"/>
        <v>50</v>
      </c>
      <c r="AI13" s="17">
        <f t="shared" si="42"/>
        <v>0.5</v>
      </c>
      <c r="AJ13" s="11">
        <v>1</v>
      </c>
      <c r="AK13" s="4">
        <f t="shared" si="35"/>
        <v>50</v>
      </c>
      <c r="AL13" s="3">
        <f t="shared" si="31"/>
        <v>0.375</v>
      </c>
      <c r="AM13" s="11">
        <v>0</v>
      </c>
      <c r="AN13" s="4">
        <f t="shared" si="36"/>
        <v>0</v>
      </c>
      <c r="AO13" s="3">
        <f t="shared" si="37"/>
        <v>0</v>
      </c>
      <c r="AP13" s="11">
        <v>0</v>
      </c>
      <c r="AQ13" s="4">
        <f t="shared" si="17"/>
        <v>0</v>
      </c>
      <c r="AR13" s="17">
        <f t="shared" si="18"/>
        <v>0</v>
      </c>
      <c r="AS13" s="11">
        <v>1</v>
      </c>
      <c r="AT13" s="4">
        <f t="shared" si="19"/>
        <v>50</v>
      </c>
      <c r="AU13" s="17">
        <f t="shared" si="20"/>
        <v>0.5</v>
      </c>
      <c r="AV13" s="11">
        <v>0</v>
      </c>
      <c r="AW13" s="4">
        <f t="shared" si="21"/>
        <v>0</v>
      </c>
      <c r="AX13" s="17">
        <f t="shared" si="22"/>
        <v>0</v>
      </c>
      <c r="AY13" s="11">
        <v>0</v>
      </c>
      <c r="AZ13" s="4">
        <f t="shared" si="23"/>
        <v>0</v>
      </c>
      <c r="BA13" s="17">
        <f t="shared" si="24"/>
        <v>0</v>
      </c>
      <c r="BB13" s="11">
        <v>2</v>
      </c>
      <c r="BC13" s="4">
        <f t="shared" si="25"/>
        <v>100</v>
      </c>
      <c r="BD13" s="17">
        <f t="shared" si="26"/>
        <v>1</v>
      </c>
      <c r="BE13" s="12">
        <f t="shared" si="32"/>
        <v>9.181677852348994</v>
      </c>
      <c r="BF13" s="12">
        <f t="shared" si="33"/>
        <v>0.5738548657718121</v>
      </c>
      <c r="BG13" s="13">
        <f t="shared" si="34"/>
        <v>5</v>
      </c>
    </row>
    <row r="14" spans="1:59" s="14" customFormat="1" ht="27" customHeight="1">
      <c r="A14" s="6" t="s">
        <v>52</v>
      </c>
      <c r="B14" s="7">
        <v>10</v>
      </c>
      <c r="C14" s="7">
        <v>18</v>
      </c>
      <c r="D14" s="8">
        <f t="shared" si="0"/>
        <v>55.55555555555556</v>
      </c>
      <c r="E14" s="9">
        <f t="shared" si="1"/>
        <v>0.5555555555555556</v>
      </c>
      <c r="F14" s="7">
        <v>40</v>
      </c>
      <c r="G14" s="7">
        <v>40</v>
      </c>
      <c r="H14" s="8">
        <f t="shared" si="27"/>
        <v>100</v>
      </c>
      <c r="I14" s="16">
        <f>H14/100</f>
        <v>1</v>
      </c>
      <c r="J14" s="11">
        <v>6</v>
      </c>
      <c r="K14" s="11">
        <v>6</v>
      </c>
      <c r="L14" s="4">
        <f>J14/K14*100</f>
        <v>100</v>
      </c>
      <c r="M14" s="17">
        <f>L14/100</f>
        <v>1</v>
      </c>
      <c r="N14" s="11">
        <v>10</v>
      </c>
      <c r="O14" s="11">
        <v>15</v>
      </c>
      <c r="P14" s="4">
        <f t="shared" si="38"/>
        <v>66.66666666666666</v>
      </c>
      <c r="Q14" s="3">
        <f t="shared" si="39"/>
        <v>0.6666666666666665</v>
      </c>
      <c r="R14" s="11">
        <v>15</v>
      </c>
      <c r="S14" s="11">
        <v>15</v>
      </c>
      <c r="T14" s="4">
        <f t="shared" si="40"/>
        <v>100</v>
      </c>
      <c r="U14" s="3">
        <f t="shared" si="41"/>
        <v>1</v>
      </c>
      <c r="V14" s="11">
        <v>178</v>
      </c>
      <c r="W14" s="11">
        <v>29.6</v>
      </c>
      <c r="X14" s="4">
        <f t="shared" si="43"/>
        <v>6.013513513513513</v>
      </c>
      <c r="Y14" s="3">
        <f t="shared" si="28"/>
        <v>0.9398648648648649</v>
      </c>
      <c r="Z14" s="11">
        <v>125.9</v>
      </c>
      <c r="AA14" s="11">
        <v>184</v>
      </c>
      <c r="AB14" s="4">
        <f t="shared" si="29"/>
        <v>0.6842391304347827</v>
      </c>
      <c r="AC14" s="3">
        <f t="shared" si="30"/>
        <v>0.6842391304347827</v>
      </c>
      <c r="AD14" s="15">
        <v>0.6</v>
      </c>
      <c r="AE14" s="3">
        <f t="shared" si="12"/>
        <v>0.6</v>
      </c>
      <c r="AF14" s="11">
        <v>2</v>
      </c>
      <c r="AG14" s="11">
        <v>3</v>
      </c>
      <c r="AH14" s="4">
        <f>AF14/AG14*100</f>
        <v>66.66666666666666</v>
      </c>
      <c r="AI14" s="17">
        <f>AH14/100</f>
        <v>0.6666666666666665</v>
      </c>
      <c r="AJ14" s="11">
        <v>1</v>
      </c>
      <c r="AK14" s="4">
        <f t="shared" si="35"/>
        <v>33.33333333333333</v>
      </c>
      <c r="AL14" s="3">
        <f t="shared" si="31"/>
        <v>0.24999999999999994</v>
      </c>
      <c r="AM14" s="11">
        <v>0</v>
      </c>
      <c r="AN14" s="4">
        <f t="shared" si="36"/>
        <v>0</v>
      </c>
      <c r="AO14" s="3">
        <f t="shared" si="37"/>
        <v>0</v>
      </c>
      <c r="AP14" s="11">
        <v>3</v>
      </c>
      <c r="AQ14" s="4">
        <f t="shared" si="17"/>
        <v>100</v>
      </c>
      <c r="AR14" s="17">
        <f>AQ14/100</f>
        <v>1</v>
      </c>
      <c r="AS14" s="11">
        <v>0</v>
      </c>
      <c r="AT14" s="4">
        <f t="shared" si="19"/>
        <v>0</v>
      </c>
      <c r="AU14" s="17">
        <f>AT14/100</f>
        <v>0</v>
      </c>
      <c r="AV14" s="11">
        <v>0</v>
      </c>
      <c r="AW14" s="4">
        <f t="shared" si="21"/>
        <v>0</v>
      </c>
      <c r="AX14" s="17">
        <f>AW14/100</f>
        <v>0</v>
      </c>
      <c r="AY14" s="11">
        <v>0</v>
      </c>
      <c r="AZ14" s="4">
        <f t="shared" si="23"/>
        <v>0</v>
      </c>
      <c r="BA14" s="17">
        <f>AZ14/100</f>
        <v>0</v>
      </c>
      <c r="BB14" s="11">
        <v>3</v>
      </c>
      <c r="BC14" s="4">
        <f t="shared" si="25"/>
        <v>100</v>
      </c>
      <c r="BD14" s="17">
        <f>BC14/100</f>
        <v>1</v>
      </c>
      <c r="BE14" s="12">
        <f>E14+I14+M14+Q14+U14+Y14+AC14+AE14+AI14+AL14+AO14+AR14+AU14+AX14+BA14+BD14</f>
        <v>9.362992884188536</v>
      </c>
      <c r="BF14" s="12">
        <f t="shared" si="33"/>
        <v>0.5851870552617835</v>
      </c>
      <c r="BG14" s="13">
        <f t="shared" si="34"/>
        <v>3</v>
      </c>
    </row>
    <row r="15" spans="1:59" s="14" customFormat="1" ht="36.75" customHeight="1">
      <c r="A15" s="6" t="s">
        <v>53</v>
      </c>
      <c r="B15" s="7">
        <v>1</v>
      </c>
      <c r="C15" s="7">
        <v>2</v>
      </c>
      <c r="D15" s="8">
        <f t="shared" si="0"/>
        <v>50</v>
      </c>
      <c r="E15" s="9">
        <f t="shared" si="1"/>
        <v>0.5</v>
      </c>
      <c r="F15" s="7">
        <v>7</v>
      </c>
      <c r="G15" s="7">
        <v>7</v>
      </c>
      <c r="H15" s="8">
        <f t="shared" si="27"/>
        <v>100</v>
      </c>
      <c r="I15" s="16">
        <f>H15/100</f>
        <v>1</v>
      </c>
      <c r="J15" s="11">
        <v>6</v>
      </c>
      <c r="K15" s="11">
        <v>6</v>
      </c>
      <c r="L15" s="4">
        <f>J15/K15*100</f>
        <v>100</v>
      </c>
      <c r="M15" s="17">
        <f>L15/100</f>
        <v>1</v>
      </c>
      <c r="N15" s="11">
        <v>6</v>
      </c>
      <c r="O15" s="11">
        <v>6</v>
      </c>
      <c r="P15" s="4">
        <f t="shared" si="38"/>
        <v>100</v>
      </c>
      <c r="Q15" s="3">
        <f t="shared" si="39"/>
        <v>1</v>
      </c>
      <c r="R15" s="11">
        <v>6</v>
      </c>
      <c r="S15" s="11">
        <v>6</v>
      </c>
      <c r="T15" s="4">
        <f t="shared" si="40"/>
        <v>100</v>
      </c>
      <c r="U15" s="3">
        <f t="shared" si="41"/>
        <v>1</v>
      </c>
      <c r="V15" s="11">
        <v>405</v>
      </c>
      <c r="W15" s="11">
        <v>8</v>
      </c>
      <c r="X15" s="4">
        <f t="shared" si="43"/>
        <v>50.625</v>
      </c>
      <c r="Y15" s="3">
        <f t="shared" si="28"/>
        <v>0.49375</v>
      </c>
      <c r="Z15" s="11">
        <v>167.5</v>
      </c>
      <c r="AA15" s="11">
        <v>199</v>
      </c>
      <c r="AB15" s="4">
        <f t="shared" si="29"/>
        <v>0.8417085427135679</v>
      </c>
      <c r="AC15" s="3">
        <f t="shared" si="30"/>
        <v>0.8417085427135679</v>
      </c>
      <c r="AD15" s="15"/>
      <c r="AE15" s="3">
        <f t="shared" si="12"/>
        <v>0</v>
      </c>
      <c r="AF15" s="11">
        <v>2</v>
      </c>
      <c r="AG15" s="11">
        <v>2</v>
      </c>
      <c r="AH15" s="4">
        <f>AF15/AG15*100</f>
        <v>100</v>
      </c>
      <c r="AI15" s="17">
        <f>AH15/100</f>
        <v>1</v>
      </c>
      <c r="AJ15" s="11">
        <v>0</v>
      </c>
      <c r="AK15" s="4">
        <f t="shared" si="35"/>
        <v>0</v>
      </c>
      <c r="AL15" s="3">
        <f t="shared" si="31"/>
        <v>0</v>
      </c>
      <c r="AM15" s="11">
        <v>0</v>
      </c>
      <c r="AN15" s="4">
        <f t="shared" si="36"/>
        <v>0</v>
      </c>
      <c r="AO15" s="3">
        <f t="shared" si="37"/>
        <v>0</v>
      </c>
      <c r="AP15" s="11">
        <v>2</v>
      </c>
      <c r="AQ15" s="4">
        <f t="shared" si="17"/>
        <v>100</v>
      </c>
      <c r="AR15" s="17">
        <f>AQ15/100</f>
        <v>1</v>
      </c>
      <c r="AS15" s="11">
        <v>0</v>
      </c>
      <c r="AT15" s="4">
        <f t="shared" si="19"/>
        <v>0</v>
      </c>
      <c r="AU15" s="17">
        <f>AT15/100</f>
        <v>0</v>
      </c>
      <c r="AV15" s="11">
        <v>0</v>
      </c>
      <c r="AW15" s="4">
        <f t="shared" si="21"/>
        <v>0</v>
      </c>
      <c r="AX15" s="17">
        <f>AW15/100</f>
        <v>0</v>
      </c>
      <c r="AY15" s="11">
        <v>0</v>
      </c>
      <c r="AZ15" s="4">
        <f t="shared" si="23"/>
        <v>0</v>
      </c>
      <c r="BA15" s="17">
        <f>AZ15/100</f>
        <v>0</v>
      </c>
      <c r="BB15" s="11">
        <v>2</v>
      </c>
      <c r="BC15" s="4">
        <f t="shared" si="25"/>
        <v>100</v>
      </c>
      <c r="BD15" s="17">
        <f>BC15/100</f>
        <v>1</v>
      </c>
      <c r="BE15" s="12">
        <f>E15+I15+M15+Q15+U15+Y15+AC15+AE15+AI15+AL15+AO15+AR15+AU15+AX15+BA15+BD15</f>
        <v>8.835458542713567</v>
      </c>
      <c r="BF15" s="12">
        <f t="shared" si="33"/>
        <v>0.552216158919598</v>
      </c>
      <c r="BG15" s="13">
        <f t="shared" si="34"/>
        <v>7</v>
      </c>
    </row>
    <row r="16" spans="1:59" ht="26.25" customHeight="1">
      <c r="A16" s="19" t="s">
        <v>54</v>
      </c>
      <c r="B16" s="20">
        <v>11</v>
      </c>
      <c r="C16" s="20">
        <v>13</v>
      </c>
      <c r="D16" s="8">
        <f t="shared" si="0"/>
        <v>84.61538461538461</v>
      </c>
      <c r="E16" s="9">
        <f t="shared" si="1"/>
        <v>0.8461538461538461</v>
      </c>
      <c r="F16" s="20">
        <v>21</v>
      </c>
      <c r="G16" s="20">
        <v>21</v>
      </c>
      <c r="H16" s="8">
        <f t="shared" si="27"/>
        <v>100</v>
      </c>
      <c r="I16" s="22">
        <f>H16/100</f>
        <v>1</v>
      </c>
      <c r="J16" s="20">
        <v>13</v>
      </c>
      <c r="K16" s="20">
        <v>13</v>
      </c>
      <c r="L16" s="23">
        <f>J16/K16*100</f>
        <v>100</v>
      </c>
      <c r="M16" s="24">
        <f>L16/100</f>
        <v>1</v>
      </c>
      <c r="N16" s="20">
        <v>13</v>
      </c>
      <c r="O16" s="20">
        <v>13</v>
      </c>
      <c r="P16" s="4">
        <f t="shared" si="38"/>
        <v>100</v>
      </c>
      <c r="Q16" s="3">
        <f t="shared" si="39"/>
        <v>1</v>
      </c>
      <c r="R16" s="20">
        <v>13</v>
      </c>
      <c r="S16" s="20">
        <v>13</v>
      </c>
      <c r="T16" s="4">
        <f t="shared" si="40"/>
        <v>100</v>
      </c>
      <c r="U16" s="3">
        <f t="shared" si="41"/>
        <v>1</v>
      </c>
      <c r="V16" s="20">
        <v>250</v>
      </c>
      <c r="W16" s="20">
        <v>32.8</v>
      </c>
      <c r="X16" s="4">
        <f t="shared" si="43"/>
        <v>7.621951219512196</v>
      </c>
      <c r="Y16" s="3">
        <f t="shared" si="28"/>
        <v>0.9237804878048781</v>
      </c>
      <c r="Z16" s="20">
        <v>154.85</v>
      </c>
      <c r="AA16" s="20">
        <v>236</v>
      </c>
      <c r="AB16" s="4">
        <f t="shared" si="29"/>
        <v>0.6561440677966102</v>
      </c>
      <c r="AC16" s="3">
        <f t="shared" si="30"/>
        <v>0.6561440677966102</v>
      </c>
      <c r="AD16" s="25">
        <v>0.2</v>
      </c>
      <c r="AE16" s="24">
        <f>AD16</f>
        <v>0.2</v>
      </c>
      <c r="AF16" s="20">
        <v>4</v>
      </c>
      <c r="AG16" s="20">
        <v>4</v>
      </c>
      <c r="AH16" s="23">
        <f>AF16/AG16*100</f>
        <v>100</v>
      </c>
      <c r="AI16" s="24">
        <f>AH16/100</f>
        <v>1</v>
      </c>
      <c r="AJ16" s="11">
        <v>0</v>
      </c>
      <c r="AK16" s="4">
        <f t="shared" si="35"/>
        <v>0</v>
      </c>
      <c r="AL16" s="3">
        <f t="shared" si="31"/>
        <v>0</v>
      </c>
      <c r="AM16" s="11">
        <v>0</v>
      </c>
      <c r="AN16" s="4">
        <f t="shared" si="36"/>
        <v>0</v>
      </c>
      <c r="AO16" s="3">
        <f t="shared" si="37"/>
        <v>0</v>
      </c>
      <c r="AP16" s="11">
        <v>0</v>
      </c>
      <c r="AQ16" s="23">
        <f>AP16/AG16*100</f>
        <v>0</v>
      </c>
      <c r="AR16" s="24">
        <f>AQ16/100</f>
        <v>0</v>
      </c>
      <c r="AS16" s="11">
        <v>1</v>
      </c>
      <c r="AT16" s="23">
        <f>AS16/AG16*100</f>
        <v>25</v>
      </c>
      <c r="AU16" s="24">
        <f>AT16/100</f>
        <v>0.25</v>
      </c>
      <c r="AV16" s="11">
        <v>1</v>
      </c>
      <c r="AW16" s="23">
        <f>AV16/AG16*100</f>
        <v>25</v>
      </c>
      <c r="AX16" s="24">
        <f>AW16/100</f>
        <v>0.25</v>
      </c>
      <c r="AY16" s="11">
        <v>0</v>
      </c>
      <c r="AZ16" s="23">
        <f>AY16/AG16*100</f>
        <v>0</v>
      </c>
      <c r="BA16" s="24">
        <f>AZ16/100</f>
        <v>0</v>
      </c>
      <c r="BB16" s="11">
        <v>4</v>
      </c>
      <c r="BC16" s="23">
        <f>BB16/AG16*100</f>
        <v>100</v>
      </c>
      <c r="BD16" s="24">
        <f>BC16/100</f>
        <v>1</v>
      </c>
      <c r="BE16" s="12">
        <f>E16+I16+M16+Q16+U16+Y16+AC16+AE16+AI16+AL16+AO16+AR16+AU16+AX16+BA16+BD16</f>
        <v>9.126078401755336</v>
      </c>
      <c r="BF16" s="12">
        <f t="shared" si="33"/>
        <v>0.5703799001097085</v>
      </c>
      <c r="BG16" s="13">
        <f t="shared" si="34"/>
        <v>6</v>
      </c>
    </row>
    <row r="17" spans="1:59" s="18" customFormat="1" ht="27" customHeight="1">
      <c r="A17" s="26" t="s">
        <v>55</v>
      </c>
      <c r="B17" s="20">
        <v>2</v>
      </c>
      <c r="C17" s="20">
        <v>12</v>
      </c>
      <c r="D17" s="8">
        <f t="shared" si="0"/>
        <v>16.666666666666664</v>
      </c>
      <c r="E17" s="9">
        <f t="shared" si="1"/>
        <v>0.16666666666666663</v>
      </c>
      <c r="F17" s="20">
        <v>19</v>
      </c>
      <c r="G17" s="20">
        <v>19</v>
      </c>
      <c r="H17" s="8">
        <f t="shared" si="27"/>
        <v>100</v>
      </c>
      <c r="I17" s="22">
        <f>H17/100</f>
        <v>1</v>
      </c>
      <c r="J17" s="20">
        <v>10</v>
      </c>
      <c r="K17" s="20">
        <v>10</v>
      </c>
      <c r="L17" s="23">
        <f>J17/K17*100</f>
        <v>100</v>
      </c>
      <c r="M17" s="24">
        <f>L17/100</f>
        <v>1</v>
      </c>
      <c r="N17" s="20">
        <v>12</v>
      </c>
      <c r="O17" s="20">
        <v>12</v>
      </c>
      <c r="P17" s="4">
        <f t="shared" si="38"/>
        <v>100</v>
      </c>
      <c r="Q17" s="3">
        <f t="shared" si="39"/>
        <v>1</v>
      </c>
      <c r="R17" s="20">
        <v>12</v>
      </c>
      <c r="S17" s="20">
        <v>12</v>
      </c>
      <c r="T17" s="4">
        <f t="shared" si="40"/>
        <v>100</v>
      </c>
      <c r="U17" s="3">
        <f t="shared" si="41"/>
        <v>1</v>
      </c>
      <c r="V17" s="20">
        <v>88</v>
      </c>
      <c r="W17" s="20">
        <v>22.33</v>
      </c>
      <c r="X17" s="4">
        <f t="shared" si="43"/>
        <v>3.9408866995073897</v>
      </c>
      <c r="Y17" s="3">
        <f t="shared" si="28"/>
        <v>0.9605911330049262</v>
      </c>
      <c r="Z17" s="20">
        <v>78</v>
      </c>
      <c r="AA17" s="20">
        <v>240</v>
      </c>
      <c r="AB17" s="4">
        <f t="shared" si="29"/>
        <v>0.325</v>
      </c>
      <c r="AC17" s="3">
        <f t="shared" si="30"/>
        <v>0.325</v>
      </c>
      <c r="AD17" s="25">
        <v>0.6</v>
      </c>
      <c r="AE17" s="24">
        <f>AD17</f>
        <v>0.6</v>
      </c>
      <c r="AF17" s="20">
        <v>1</v>
      </c>
      <c r="AG17" s="20">
        <v>2</v>
      </c>
      <c r="AH17" s="23">
        <f>AF17/AG17*100</f>
        <v>50</v>
      </c>
      <c r="AI17" s="24">
        <f>AH17/100</f>
        <v>0.5</v>
      </c>
      <c r="AJ17" s="11">
        <v>1</v>
      </c>
      <c r="AK17" s="4">
        <f>AJ17/AG17*100</f>
        <v>50</v>
      </c>
      <c r="AL17" s="3">
        <f t="shared" si="31"/>
        <v>0.375</v>
      </c>
      <c r="AM17" s="11">
        <v>2</v>
      </c>
      <c r="AN17" s="4">
        <f t="shared" si="36"/>
        <v>100</v>
      </c>
      <c r="AO17" s="3">
        <f t="shared" si="37"/>
        <v>1</v>
      </c>
      <c r="AP17" s="11">
        <v>0</v>
      </c>
      <c r="AQ17" s="23">
        <f>AP17/AG17*100</f>
        <v>0</v>
      </c>
      <c r="AR17" s="24">
        <f>AQ17/100</f>
        <v>0</v>
      </c>
      <c r="AS17" s="11">
        <v>1</v>
      </c>
      <c r="AT17" s="23">
        <f>AS17/AG17*100</f>
        <v>50</v>
      </c>
      <c r="AU17" s="24">
        <f>AT17/100</f>
        <v>0.5</v>
      </c>
      <c r="AV17" s="11">
        <v>0</v>
      </c>
      <c r="AW17" s="23">
        <f>AV17/AG17*100</f>
        <v>0</v>
      </c>
      <c r="AX17" s="24">
        <f>AW17/100</f>
        <v>0</v>
      </c>
      <c r="AY17" s="11">
        <v>0</v>
      </c>
      <c r="AZ17" s="23">
        <f>AY17/AG17*100</f>
        <v>0</v>
      </c>
      <c r="BA17" s="24">
        <f>AZ17/100</f>
        <v>0</v>
      </c>
      <c r="BB17" s="11">
        <v>2</v>
      </c>
      <c r="BC17" s="23">
        <f>BB17/AG17*100</f>
        <v>100</v>
      </c>
      <c r="BD17" s="24">
        <f>BC17/100</f>
        <v>1</v>
      </c>
      <c r="BE17" s="12">
        <f>E17+I17+M17+Q17+U17+Y17+AC17+AE17+AI17+AL17+AO17+AR17+AU17+AX17+BA17+BD17</f>
        <v>9.427257799671592</v>
      </c>
      <c r="BF17" s="12">
        <f t="shared" si="33"/>
        <v>0.5892036124794745</v>
      </c>
      <c r="BG17" s="13">
        <f t="shared" si="34"/>
        <v>2</v>
      </c>
    </row>
    <row r="18" spans="1:59" s="18" customFormat="1" ht="39" customHeight="1">
      <c r="A18" s="26" t="s">
        <v>57</v>
      </c>
      <c r="B18" s="20">
        <v>0</v>
      </c>
      <c r="C18" s="20">
        <v>0</v>
      </c>
      <c r="D18" s="21" t="e">
        <f>B18/C18*100</f>
        <v>#DIV/0!</v>
      </c>
      <c r="E18" s="22" t="e">
        <f>D18/100</f>
        <v>#DIV/0!</v>
      </c>
      <c r="F18" s="20">
        <v>11</v>
      </c>
      <c r="G18" s="20">
        <v>11</v>
      </c>
      <c r="H18" s="8">
        <f t="shared" si="27"/>
        <v>100</v>
      </c>
      <c r="I18" s="22">
        <f>H18/100</f>
        <v>1</v>
      </c>
      <c r="J18" s="20">
        <v>7</v>
      </c>
      <c r="K18" s="20">
        <v>7</v>
      </c>
      <c r="L18" s="23">
        <f>J18/K18*100</f>
        <v>100</v>
      </c>
      <c r="M18" s="24">
        <f>L18/100</f>
        <v>1</v>
      </c>
      <c r="N18" s="20">
        <v>11</v>
      </c>
      <c r="O18" s="20">
        <v>11</v>
      </c>
      <c r="P18" s="4">
        <f t="shared" si="38"/>
        <v>100</v>
      </c>
      <c r="Q18" s="3">
        <f t="shared" si="39"/>
        <v>1</v>
      </c>
      <c r="R18" s="20">
        <v>7</v>
      </c>
      <c r="S18" s="20">
        <v>7</v>
      </c>
      <c r="T18" s="4">
        <f t="shared" si="40"/>
        <v>100</v>
      </c>
      <c r="U18" s="3">
        <f t="shared" si="41"/>
        <v>1</v>
      </c>
      <c r="V18" s="20">
        <v>43</v>
      </c>
      <c r="W18" s="20">
        <v>12.7</v>
      </c>
      <c r="X18" s="4">
        <f t="shared" si="43"/>
        <v>3.3858267716535435</v>
      </c>
      <c r="Y18" s="3">
        <f t="shared" si="28"/>
        <v>0.9661417322834646</v>
      </c>
      <c r="Z18" s="20">
        <v>174</v>
      </c>
      <c r="AA18" s="20">
        <v>208</v>
      </c>
      <c r="AB18" s="4">
        <f t="shared" si="29"/>
        <v>0.8365384615384616</v>
      </c>
      <c r="AC18" s="3">
        <f t="shared" si="30"/>
        <v>0.8365384615384616</v>
      </c>
      <c r="AD18" s="25"/>
      <c r="AE18" s="24">
        <f>AD18</f>
        <v>0</v>
      </c>
      <c r="AF18" s="20">
        <v>1</v>
      </c>
      <c r="AG18" s="20">
        <v>1</v>
      </c>
      <c r="AH18" s="23">
        <f>AF18/AG18*100</f>
        <v>100</v>
      </c>
      <c r="AI18" s="24">
        <f>AH18/100</f>
        <v>1</v>
      </c>
      <c r="AJ18" s="11">
        <v>0</v>
      </c>
      <c r="AK18" s="4">
        <f t="shared" si="35"/>
        <v>0</v>
      </c>
      <c r="AL18" s="3">
        <f t="shared" si="31"/>
        <v>0</v>
      </c>
      <c r="AM18" s="11">
        <v>0</v>
      </c>
      <c r="AN18" s="4">
        <f t="shared" si="36"/>
        <v>0</v>
      </c>
      <c r="AO18" s="3">
        <f t="shared" si="37"/>
        <v>0</v>
      </c>
      <c r="AP18" s="11">
        <v>1</v>
      </c>
      <c r="AQ18" s="23">
        <f>AP18/AG18*100</f>
        <v>100</v>
      </c>
      <c r="AR18" s="24">
        <f>AQ18/100</f>
        <v>1</v>
      </c>
      <c r="AS18" s="11">
        <v>0</v>
      </c>
      <c r="AT18" s="23">
        <f>AS18/AG18*100</f>
        <v>0</v>
      </c>
      <c r="AU18" s="24">
        <f>AT18/100</f>
        <v>0</v>
      </c>
      <c r="AV18" s="11">
        <v>0</v>
      </c>
      <c r="AW18" s="23">
        <f>AV18/AG18*100</f>
        <v>0</v>
      </c>
      <c r="AX18" s="24">
        <f>AW18/100</f>
        <v>0</v>
      </c>
      <c r="AY18" s="11">
        <v>0</v>
      </c>
      <c r="AZ18" s="23">
        <f>AY18/AG18*100</f>
        <v>0</v>
      </c>
      <c r="BA18" s="24">
        <f>AZ18/100</f>
        <v>0</v>
      </c>
      <c r="BB18" s="11">
        <v>1</v>
      </c>
      <c r="BC18" s="23">
        <f>BB18/AG18*100</f>
        <v>100</v>
      </c>
      <c r="BD18" s="24">
        <f>BC18/100</f>
        <v>1</v>
      </c>
      <c r="BE18" s="12">
        <f>I18+M18+Q18+U18+Y18+AC18+AE18+AI18+AL18+AO18+AR18+AU18+AX18+BA18+BD18</f>
        <v>8.802680193821926</v>
      </c>
      <c r="BF18" s="12">
        <f>BE18/15</f>
        <v>0.5868453462547951</v>
      </c>
      <c r="BG18" s="13">
        <f t="shared" si="34"/>
        <v>8</v>
      </c>
    </row>
  </sheetData>
  <sheetProtection/>
  <mergeCells count="76">
    <mergeCell ref="BF2:BF4"/>
    <mergeCell ref="AJ2:AL2"/>
    <mergeCell ref="AM2:AO2"/>
    <mergeCell ref="AM3:AM4"/>
    <mergeCell ref="AN3:AN4"/>
    <mergeCell ref="AO3:AO4"/>
    <mergeCell ref="AW3:AW4"/>
    <mergeCell ref="AX3:AX4"/>
    <mergeCell ref="AQ3:AQ4"/>
    <mergeCell ref="AK3:AK4"/>
    <mergeCell ref="H3:H4"/>
    <mergeCell ref="V2:Y2"/>
    <mergeCell ref="AD3:AD4"/>
    <mergeCell ref="AD2:AE2"/>
    <mergeCell ref="AE3:AE4"/>
    <mergeCell ref="O3:O4"/>
    <mergeCell ref="Z2:AC2"/>
    <mergeCell ref="Z3:Z4"/>
    <mergeCell ref="AA3:AA4"/>
    <mergeCell ref="AB3:AB4"/>
    <mergeCell ref="AC3:AC4"/>
    <mergeCell ref="S3:S4"/>
    <mergeCell ref="T3:T4"/>
    <mergeCell ref="U3:U4"/>
    <mergeCell ref="BG2:BG4"/>
    <mergeCell ref="B1:BE1"/>
    <mergeCell ref="J3:J4"/>
    <mergeCell ref="L3:L4"/>
    <mergeCell ref="M3:M4"/>
    <mergeCell ref="K3:K4"/>
    <mergeCell ref="N3:N4"/>
    <mergeCell ref="BE2:BE4"/>
    <mergeCell ref="N2:Q2"/>
    <mergeCell ref="J2:M2"/>
    <mergeCell ref="A2:A4"/>
    <mergeCell ref="B3:B4"/>
    <mergeCell ref="F3:F4"/>
    <mergeCell ref="F2:I2"/>
    <mergeCell ref="B2:E2"/>
    <mergeCell ref="E3:E4"/>
    <mergeCell ref="I3:I4"/>
    <mergeCell ref="C3:C4"/>
    <mergeCell ref="D3:D4"/>
    <mergeCell ref="G3:G4"/>
    <mergeCell ref="AP2:AR2"/>
    <mergeCell ref="P3:P4"/>
    <mergeCell ref="Q3:Q4"/>
    <mergeCell ref="R2:U2"/>
    <mergeCell ref="R3:R4"/>
    <mergeCell ref="V3:V4"/>
    <mergeCell ref="X3:X4"/>
    <mergeCell ref="Y3:Y4"/>
    <mergeCell ref="W3:W4"/>
    <mergeCell ref="AP3:AP4"/>
    <mergeCell ref="AF2:AI2"/>
    <mergeCell ref="AF3:AF4"/>
    <mergeCell ref="AG3:AG4"/>
    <mergeCell ref="AH3:AH4"/>
    <mergeCell ref="AI3:AI4"/>
    <mergeCell ref="AJ3:AJ4"/>
    <mergeCell ref="AL3:AL4"/>
    <mergeCell ref="BB3:BB4"/>
    <mergeCell ref="BC3:BC4"/>
    <mergeCell ref="BD3:BD4"/>
    <mergeCell ref="AR3:AR4"/>
    <mergeCell ref="AS2:AU2"/>
    <mergeCell ref="AS3:AS4"/>
    <mergeCell ref="AT3:AT4"/>
    <mergeCell ref="AU3:AU4"/>
    <mergeCell ref="AV2:AX2"/>
    <mergeCell ref="AV3:AV4"/>
    <mergeCell ref="AY2:BA2"/>
    <mergeCell ref="AY3:AY4"/>
    <mergeCell ref="AZ3:AZ4"/>
    <mergeCell ref="BA3:BA4"/>
    <mergeCell ref="BB2:B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МАУ "Центр сопровождения ОУ"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Комарова Елена</dc:creator>
  <cp:keywords/>
  <dc:description/>
  <cp:lastModifiedBy>User</cp:lastModifiedBy>
  <cp:lastPrinted>2014-07-08T05:31:48Z</cp:lastPrinted>
  <dcterms:created xsi:type="dcterms:W3CDTF">2012-07-05T07:36:46Z</dcterms:created>
  <dcterms:modified xsi:type="dcterms:W3CDTF">2014-08-03T20:49:52Z</dcterms:modified>
  <cp:category/>
  <cp:version/>
  <cp:contentType/>
  <cp:contentStatus/>
</cp:coreProperties>
</file>